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\bj报价\000.已录入\ug优基\"/>
    </mc:Choice>
  </mc:AlternateContent>
  <xr:revisionPtr revIDLastSave="0" documentId="13_ncr:1_{F71AADA7-0DBF-4912-A994-E0430E3F74F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老包装产品 (2)" sheetId="1" state="hidden" r:id="rId1"/>
    <sheet name="优基" sheetId="4" r:id="rId2"/>
  </sheets>
  <definedNames>
    <definedName name="_xlnm._FilterDatabase" localSheetId="0" hidden="1">'老包装产品 (2)'!$A$1:$P$33</definedName>
    <definedName name="_xlnm._FilterDatabase" localSheetId="1" hidden="1">优基!$B$1:$H$34</definedName>
    <definedName name="_xlnm.Print_Area" localSheetId="0">'老包装产品 (2)'!$A$1:$P$39</definedName>
    <definedName name="_xlnm.Print_Area" localSheetId="1">优基!$B$1:$H$34</definedName>
  </definedNames>
  <calcPr calcId="191029"/>
</workbook>
</file>

<file path=xl/calcChain.xml><?xml version="1.0" encoding="utf-8"?>
<calcChain xmlns="http://schemas.openxmlformats.org/spreadsheetml/2006/main">
  <c r="G36" i="4" l="1"/>
  <c r="H36" i="4" s="1"/>
  <c r="G35" i="4"/>
  <c r="H35" i="4" s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H34" i="4" l="1"/>
  <c r="H33" i="4"/>
  <c r="H32" i="4"/>
  <c r="H30" i="4"/>
  <c r="H29" i="4"/>
  <c r="H28" i="4"/>
  <c r="H27" i="4"/>
  <c r="H25" i="4"/>
  <c r="H24" i="4"/>
  <c r="H23" i="4"/>
  <c r="H21" i="4"/>
  <c r="H20" i="4"/>
  <c r="H19" i="4"/>
  <c r="H17" i="4"/>
  <c r="H16" i="4"/>
  <c r="H15" i="4"/>
  <c r="H14" i="4"/>
  <c r="H13" i="4"/>
  <c r="H11" i="4"/>
  <c r="H10" i="4"/>
  <c r="H9" i="4"/>
  <c r="H7" i="4"/>
  <c r="H6" i="4"/>
  <c r="H5" i="4"/>
  <c r="H3" i="4"/>
  <c r="M30" i="1"/>
  <c r="K30" i="1"/>
  <c r="P29" i="1"/>
  <c r="O29" i="1"/>
  <c r="J29" i="1"/>
  <c r="L29" i="1" s="1"/>
  <c r="P28" i="1"/>
  <c r="O28" i="1"/>
  <c r="J28" i="1"/>
  <c r="N28" i="1" s="1"/>
  <c r="P27" i="1"/>
  <c r="O27" i="1"/>
  <c r="J27" i="1"/>
  <c r="N27" i="1" s="1"/>
  <c r="P26" i="1"/>
  <c r="O26" i="1"/>
  <c r="J26" i="1"/>
  <c r="N26" i="1" s="1"/>
  <c r="P25" i="1"/>
  <c r="O25" i="1"/>
  <c r="J25" i="1"/>
  <c r="L25" i="1" s="1"/>
  <c r="P24" i="1"/>
  <c r="O24" i="1"/>
  <c r="J24" i="1"/>
  <c r="N24" i="1" s="1"/>
  <c r="P23" i="1"/>
  <c r="O23" i="1"/>
  <c r="J23" i="1"/>
  <c r="N23" i="1" s="1"/>
  <c r="P22" i="1"/>
  <c r="O22" i="1"/>
  <c r="J22" i="1"/>
  <c r="N22" i="1" s="1"/>
  <c r="P21" i="1"/>
  <c r="O21" i="1"/>
  <c r="J21" i="1"/>
  <c r="L21" i="1" s="1"/>
  <c r="P20" i="1"/>
  <c r="O20" i="1"/>
  <c r="J20" i="1"/>
  <c r="L20" i="1" s="1"/>
  <c r="P19" i="1"/>
  <c r="O19" i="1"/>
  <c r="J19" i="1"/>
  <c r="N19" i="1" s="1"/>
  <c r="P18" i="1"/>
  <c r="O18" i="1"/>
  <c r="N18" i="1"/>
  <c r="J18" i="1"/>
  <c r="L18" i="1" s="1"/>
  <c r="P17" i="1"/>
  <c r="O17" i="1"/>
  <c r="J17" i="1"/>
  <c r="L17" i="1" s="1"/>
  <c r="P16" i="1"/>
  <c r="O16" i="1"/>
  <c r="J16" i="1"/>
  <c r="N16" i="1" s="1"/>
  <c r="P15" i="1"/>
  <c r="O15" i="1"/>
  <c r="J15" i="1"/>
  <c r="N15" i="1" s="1"/>
  <c r="P14" i="1"/>
  <c r="O14" i="1"/>
  <c r="J14" i="1"/>
  <c r="N14" i="1" s="1"/>
  <c r="P13" i="1"/>
  <c r="O13" i="1"/>
  <c r="N13" i="1"/>
  <c r="J13" i="1"/>
  <c r="L13" i="1" s="1"/>
  <c r="P12" i="1"/>
  <c r="O12" i="1"/>
  <c r="J12" i="1"/>
  <c r="L12" i="1" s="1"/>
  <c r="P11" i="1"/>
  <c r="O11" i="1"/>
  <c r="J11" i="1"/>
  <c r="N11" i="1" s="1"/>
  <c r="P10" i="1"/>
  <c r="O10" i="1"/>
  <c r="N10" i="1"/>
  <c r="J10" i="1"/>
  <c r="L10" i="1" s="1"/>
  <c r="P9" i="1"/>
  <c r="O9" i="1"/>
  <c r="J9" i="1"/>
  <c r="L9" i="1" s="1"/>
  <c r="P8" i="1"/>
  <c r="O8" i="1"/>
  <c r="J8" i="1"/>
  <c r="N8" i="1" s="1"/>
  <c r="P7" i="1"/>
  <c r="O7" i="1"/>
  <c r="J7" i="1"/>
  <c r="N7" i="1" s="1"/>
  <c r="P6" i="1"/>
  <c r="O6" i="1"/>
  <c r="J6" i="1"/>
  <c r="N6" i="1" s="1"/>
  <c r="N20" i="1" l="1"/>
  <c r="N12" i="1"/>
  <c r="N21" i="1"/>
  <c r="L26" i="1"/>
  <c r="L28" i="1"/>
  <c r="P30" i="1"/>
  <c r="O30" i="1"/>
  <c r="N29" i="1"/>
  <c r="H31" i="4"/>
  <c r="H22" i="4"/>
  <c r="H4" i="4"/>
  <c r="H12" i="4"/>
  <c r="H26" i="4"/>
  <c r="L6" i="1"/>
  <c r="N9" i="1"/>
  <c r="N30" i="1" s="1"/>
  <c r="H32" i="1" s="1"/>
  <c r="L14" i="1"/>
  <c r="N17" i="1"/>
  <c r="L22" i="1"/>
  <c r="N25" i="1"/>
  <c r="H8" i="4"/>
  <c r="H18" i="4"/>
  <c r="L11" i="1"/>
  <c r="L19" i="1"/>
  <c r="L27" i="1"/>
  <c r="L8" i="1"/>
  <c r="L16" i="1"/>
  <c r="L24" i="1"/>
  <c r="L7" i="1"/>
  <c r="L15" i="1"/>
  <c r="L23" i="1"/>
  <c r="L30" i="1" l="1"/>
  <c r="H31" i="1" s="1"/>
  <c r="H33" i="1" s="1"/>
  <c r="P31" i="1"/>
</calcChain>
</file>

<file path=xl/sharedStrings.xml><?xml version="1.0" encoding="utf-8"?>
<sst xmlns="http://schemas.openxmlformats.org/spreadsheetml/2006/main" count="257" uniqueCount="167">
  <si>
    <r>
      <rPr>
        <b/>
        <sz val="24"/>
        <rFont val="宋体"/>
        <family val="3"/>
        <charset val="134"/>
      </rPr>
      <t xml:space="preserve"> 优基</t>
    </r>
    <r>
      <rPr>
        <b/>
        <sz val="24"/>
        <color rgb="FFFF0000"/>
        <rFont val="宋体"/>
        <family val="3"/>
        <charset val="134"/>
      </rPr>
      <t>新包装</t>
    </r>
    <r>
      <rPr>
        <b/>
        <sz val="24"/>
        <rFont val="宋体"/>
        <family val="3"/>
        <charset val="134"/>
      </rPr>
      <t>产品订货单       PRICE LIST</t>
    </r>
  </si>
  <si>
    <t>客户名称：</t>
  </si>
  <si>
    <r>
      <rPr>
        <b/>
        <sz val="16"/>
        <rFont val="MingLiU"/>
        <family val="3"/>
        <charset val="136"/>
      </rPr>
      <t>所</t>
    </r>
    <r>
      <rPr>
        <b/>
        <sz val="16"/>
        <rFont val="宋体"/>
        <family val="3"/>
        <charset val="134"/>
      </rPr>
      <t>属区</t>
    </r>
    <r>
      <rPr>
        <b/>
        <sz val="16"/>
        <rFont val="MingLiU"/>
        <family val="3"/>
        <charset val="136"/>
      </rPr>
      <t>域：</t>
    </r>
  </si>
  <si>
    <t>订单号：</t>
  </si>
  <si>
    <t>收货地址：</t>
  </si>
  <si>
    <t>收 货 人：</t>
  </si>
  <si>
    <t>联系电话：</t>
  </si>
  <si>
    <t>日期：</t>
  </si>
  <si>
    <t>产品条形码</t>
  </si>
  <si>
    <t>系列</t>
  </si>
  <si>
    <t>品名</t>
  </si>
  <si>
    <t>规格</t>
  </si>
  <si>
    <t>包装</t>
  </si>
  <si>
    <t>经销商单价（袋）</t>
  </si>
  <si>
    <r>
      <rPr>
        <sz val="12"/>
        <rFont val="宋体"/>
        <family val="3"/>
        <charset val="134"/>
      </rPr>
      <t>门店</t>
    </r>
    <r>
      <rPr>
        <sz val="12"/>
        <rFont val="微軟正黑體"/>
        <family val="2"/>
      </rPr>
      <t>批</t>
    </r>
    <r>
      <rPr>
        <sz val="12"/>
        <rFont val="宋体"/>
        <family val="3"/>
        <charset val="134"/>
      </rPr>
      <t>发单</t>
    </r>
    <r>
      <rPr>
        <sz val="12"/>
        <rFont val="微軟正黑體"/>
        <family val="2"/>
      </rPr>
      <t>价</t>
    </r>
  </si>
  <si>
    <t>建议零售单价</t>
  </si>
  <si>
    <t>整箱价格</t>
  </si>
  <si>
    <t>订货数量</t>
  </si>
  <si>
    <t>渠道折扣</t>
  </si>
  <si>
    <t>订货重量</t>
  </si>
  <si>
    <t>渠道重量</t>
  </si>
  <si>
    <r>
      <rPr>
        <sz val="12"/>
        <rFont val="宋体"/>
        <family val="3"/>
        <charset val="134"/>
      </rPr>
      <t>数</t>
    </r>
    <r>
      <rPr>
        <sz val="12"/>
        <rFont val="MingLiU"/>
        <family val="3"/>
        <charset val="136"/>
      </rPr>
      <t>量/箱</t>
    </r>
  </si>
  <si>
    <t>金额</t>
  </si>
  <si>
    <t>6971915010665</t>
  </si>
  <si>
    <t>无谷养护（新包装）</t>
  </si>
  <si>
    <t>全价奶糕犬粮</t>
  </si>
  <si>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.5kg</t>
    </r>
  </si>
  <si>
    <t>12袋/箱</t>
  </si>
  <si>
    <t>6971915010610</t>
  </si>
  <si>
    <t>全价幼犬粮</t>
  </si>
  <si>
    <t>6971915010627</t>
  </si>
  <si>
    <t>全价成犬粮</t>
  </si>
  <si>
    <t>6971915010658</t>
  </si>
  <si>
    <t>全价奶糕猫粮</t>
  </si>
  <si>
    <t>6971915010634</t>
  </si>
  <si>
    <t>全价幼猫粮</t>
  </si>
  <si>
    <t>6971915010641</t>
  </si>
  <si>
    <t>全价成猫粮</t>
  </si>
  <si>
    <t>6971915010726</t>
  </si>
  <si>
    <t>7.5kg</t>
  </si>
  <si>
    <t>1袋/箱</t>
  </si>
  <si>
    <t>6971915010672</t>
  </si>
  <si>
    <t>6971915010689</t>
  </si>
  <si>
    <t>6971915010719</t>
  </si>
  <si>
    <t>6971915010696</t>
  </si>
  <si>
    <t>6971915010702</t>
  </si>
  <si>
    <t>6971915010412</t>
  </si>
  <si>
    <t>益生菌系列（新包装）</t>
  </si>
  <si>
    <t>小型犬幼犬</t>
  </si>
  <si>
    <t>2kg</t>
  </si>
  <si>
    <t>6袋/箱</t>
  </si>
  <si>
    <t>6971915010429</t>
  </si>
  <si>
    <t>小型犬成犬</t>
  </si>
  <si>
    <t>6971915010436</t>
  </si>
  <si>
    <t>中大型幼犬</t>
  </si>
  <si>
    <t>6971915010443</t>
  </si>
  <si>
    <t>中大型成犬</t>
  </si>
  <si>
    <t>6971915010467</t>
  </si>
  <si>
    <t>奶糕幼猫粮</t>
  </si>
  <si>
    <t>6971915010450</t>
  </si>
  <si>
    <t>成猫粮</t>
  </si>
  <si>
    <t>6971915010474</t>
  </si>
  <si>
    <t>10kg</t>
  </si>
  <si>
    <t>6971915010481</t>
  </si>
  <si>
    <t>6971915010498</t>
  </si>
  <si>
    <t>6971915010504</t>
  </si>
  <si>
    <t>6971915010528</t>
  </si>
  <si>
    <t>6971915010511</t>
  </si>
  <si>
    <r>
      <rPr>
        <b/>
        <sz val="12"/>
        <rFont val="宋体"/>
        <family val="3"/>
        <charset val="134"/>
      </rPr>
      <t>订单</t>
    </r>
    <r>
      <rPr>
        <b/>
        <sz val="12"/>
        <rFont val="MingLiU"/>
        <family val="3"/>
        <charset val="136"/>
      </rPr>
      <t>合</t>
    </r>
    <r>
      <rPr>
        <b/>
        <sz val="12"/>
        <rFont val="宋体"/>
        <family val="3"/>
        <charset val="134"/>
      </rPr>
      <t>计</t>
    </r>
    <r>
      <rPr>
        <b/>
        <sz val="12"/>
        <rFont val="MingLiU"/>
        <family val="3"/>
        <charset val="136"/>
      </rPr>
      <t>：</t>
    </r>
  </si>
  <si>
    <t>订单合计</t>
  </si>
  <si>
    <r>
      <rPr>
        <b/>
        <sz val="12"/>
        <rFont val="MingLiU"/>
        <family val="3"/>
        <charset val="136"/>
      </rPr>
      <t xml:space="preserve">▲ </t>
    </r>
    <r>
      <rPr>
        <b/>
        <sz val="12"/>
        <rFont val="宋体"/>
        <family val="3"/>
        <charset val="134"/>
      </rPr>
      <t>订单金额达到</t>
    </r>
    <r>
      <rPr>
        <b/>
        <sz val="12"/>
        <rFont val="MingLiU"/>
        <family val="3"/>
        <charset val="136"/>
      </rPr>
      <t>2万元优基提供送</t>
    </r>
    <r>
      <rPr>
        <b/>
        <sz val="12"/>
        <rFont val="宋体"/>
        <family val="3"/>
        <charset val="134"/>
      </rPr>
      <t>货上门等物流费用</t>
    </r>
    <r>
      <rPr>
        <b/>
        <sz val="12"/>
        <rFont val="MingLiU"/>
        <family val="3"/>
        <charset val="136"/>
      </rPr>
      <t>。</t>
    </r>
  </si>
  <si>
    <t>订单金额：</t>
  </si>
  <si>
    <t>总重量：</t>
  </si>
  <si>
    <t>渠道折扣金额：</t>
  </si>
  <si>
    <t>渠道费用占比</t>
  </si>
  <si>
    <t xml:space="preserve">    地址:  上海金沙江西路1555弄慧创国际10号楼4楼 </t>
  </si>
  <si>
    <t>公司名称</t>
  </si>
  <si>
    <t>上海尚欧宠物食品有限公司</t>
  </si>
  <si>
    <t>汇款信息</t>
  </si>
  <si>
    <t>账号：319172 - 0300 3417 394； 开户银行：上海银行江桥支行</t>
  </si>
  <si>
    <t>电话: +86-021-60712658 传真: +86-021-60712658-8002 客服信箱: youji_pets@126.com  Service：400-8526-118</t>
  </si>
  <si>
    <r>
      <rPr>
        <sz val="12"/>
        <rFont val="MingLiU"/>
        <family val="3"/>
        <charset val="136"/>
      </rPr>
      <t xml:space="preserve">       </t>
    </r>
    <r>
      <rPr>
        <b/>
        <sz val="12"/>
        <rFont val="宋体"/>
        <family val="3"/>
        <charset val="134"/>
      </rPr>
      <t>总经理：                          财务：                           库管：               制单：</t>
    </r>
  </si>
  <si>
    <t>仅限本公司内部及其经销商使用</t>
  </si>
  <si>
    <t>产品系列</t>
  </si>
  <si>
    <t>产品名称</t>
  </si>
  <si>
    <t>品名简称</t>
  </si>
  <si>
    <t>箱规</t>
  </si>
  <si>
    <t>成犬粮1.5</t>
  </si>
  <si>
    <t>1.5kg</t>
  </si>
  <si>
    <t>幼犬粮1.5</t>
  </si>
  <si>
    <t>成猫粮1.5</t>
  </si>
  <si>
    <t>幼猫粮1.5</t>
  </si>
  <si>
    <t>成犬粮6</t>
  </si>
  <si>
    <t>6kg</t>
  </si>
  <si>
    <t>幼犬粮6</t>
  </si>
  <si>
    <t>成猫粮6</t>
  </si>
  <si>
    <t>幼猫粮6</t>
  </si>
  <si>
    <t>幼犬1.5</t>
  </si>
  <si>
    <t>成犬1.5</t>
  </si>
  <si>
    <t>幼猫1.5</t>
  </si>
  <si>
    <t>成猫1.5</t>
  </si>
  <si>
    <t>幼猫10</t>
  </si>
  <si>
    <t>成猫10</t>
  </si>
  <si>
    <t>幼犬7.5</t>
  </si>
  <si>
    <t>成犬7.5</t>
  </si>
  <si>
    <t>幼猫7.5</t>
  </si>
  <si>
    <t>成猫7.5</t>
  </si>
  <si>
    <t>活力益生小型犬幼犬</t>
  </si>
  <si>
    <t>小幼2</t>
  </si>
  <si>
    <t>活力益生小型犬成犬</t>
  </si>
  <si>
    <t>小成2</t>
  </si>
  <si>
    <t>活力益生中大型幼犬</t>
  </si>
  <si>
    <t>中大幼2</t>
  </si>
  <si>
    <t>活力益生中大型成犬</t>
  </si>
  <si>
    <t>中大成2</t>
  </si>
  <si>
    <t>活力益生奶糕幼猫粮</t>
  </si>
  <si>
    <t>幼猫2</t>
  </si>
  <si>
    <t>活力益生成猫粮</t>
  </si>
  <si>
    <t>成猫2</t>
  </si>
  <si>
    <t>小幼10</t>
  </si>
  <si>
    <t>小成10</t>
  </si>
  <si>
    <t>中大幼10</t>
  </si>
  <si>
    <t>中大成10</t>
  </si>
  <si>
    <t>蛋黄生骨肉冻干幼猫粮</t>
  </si>
  <si>
    <t>蛋黄生骨肉冻干成猫粮</t>
  </si>
  <si>
    <t>蛋黄生骨肉冻干幼犬粮</t>
  </si>
  <si>
    <t>蛋黄生骨肉冻干成犬粮</t>
  </si>
  <si>
    <t>170g</t>
  </si>
  <si>
    <t>24罐/箱</t>
  </si>
  <si>
    <t>益生菌冻干成犬粮</t>
  </si>
  <si>
    <t>益生菌冻干幼犬粮</t>
  </si>
  <si>
    <t>益生菌冻干成猫粮</t>
  </si>
  <si>
    <t>益生菌冻干幼猫粮</t>
  </si>
  <si>
    <t>鹌鹑生骨肉冻干全期猫粮</t>
  </si>
  <si>
    <t>全期猫1.5</t>
  </si>
  <si>
    <t>鹌鹑生骨肉冻干全期犬粮</t>
  </si>
  <si>
    <t>全期犬1.5</t>
  </si>
  <si>
    <t>鹌鹑生骨肉配方主食猫罐</t>
  </si>
  <si>
    <t>鹌鹑 170</t>
  </si>
  <si>
    <t>鸵鸟生骨肉配方主食猫罐</t>
  </si>
  <si>
    <t>鸵鸟 170</t>
  </si>
  <si>
    <t>主食猫罐系列
（3月中旬上市）</t>
    <phoneticPr fontId="29" type="noConversion"/>
  </si>
  <si>
    <t>小幼</t>
    <phoneticPr fontId="29" type="noConversion"/>
  </si>
  <si>
    <t>产品图片</t>
    <phoneticPr fontId="29" type="noConversion"/>
  </si>
  <si>
    <t>出货活动</t>
    <phoneticPr fontId="29" type="noConversion"/>
  </si>
  <si>
    <t>益生菌系列</t>
    <phoneticPr fontId="29" type="noConversion"/>
  </si>
  <si>
    <t>小成</t>
    <phoneticPr fontId="29" type="noConversion"/>
  </si>
  <si>
    <t>幼猫</t>
    <phoneticPr fontId="29" type="noConversion"/>
  </si>
  <si>
    <t>成猫</t>
    <phoneticPr fontId="29" type="noConversion"/>
  </si>
  <si>
    <t>生骨肉蛋黄系列</t>
    <phoneticPr fontId="29" type="noConversion"/>
  </si>
  <si>
    <t>益生菌冻干系列</t>
    <phoneticPr fontId="29" type="noConversion"/>
  </si>
  <si>
    <t>鹌鹑生骨肉冻干系列</t>
    <phoneticPr fontId="29" type="noConversion"/>
  </si>
  <si>
    <t>全期猫粮</t>
    <phoneticPr fontId="29" type="noConversion"/>
  </si>
  <si>
    <t>全期犬粮</t>
    <phoneticPr fontId="29" type="noConversion"/>
  </si>
  <si>
    <t>幼犬</t>
    <phoneticPr fontId="29" type="noConversion"/>
  </si>
  <si>
    <t>成犬</t>
    <phoneticPr fontId="29" type="noConversion"/>
  </si>
  <si>
    <t>幼犬</t>
    <phoneticPr fontId="29" type="noConversion"/>
  </si>
  <si>
    <t>幼猫</t>
    <phoneticPr fontId="29" type="noConversion"/>
  </si>
  <si>
    <t>成猫</t>
    <phoneticPr fontId="29" type="noConversion"/>
  </si>
  <si>
    <t>新-批发单价</t>
    <phoneticPr fontId="29" type="noConversion"/>
  </si>
  <si>
    <t>新-零售单价</t>
    <phoneticPr fontId="29" type="noConversion"/>
  </si>
  <si>
    <t>10+3</t>
    <phoneticPr fontId="29" type="noConversion"/>
  </si>
  <si>
    <t>全期猫6</t>
    <phoneticPr fontId="29" type="noConversion"/>
  </si>
  <si>
    <t>全期犬6</t>
    <phoneticPr fontId="29" type="noConversion"/>
  </si>
  <si>
    <t>6kg</t>
    <phoneticPr fontId="29" type="noConversion"/>
  </si>
  <si>
    <t>1袋/箱</t>
    <phoneticPr fontId="29" type="noConversion"/>
  </si>
  <si>
    <t>10+4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</si>
</sst>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 "/>
    <numFmt numFmtId="177" formatCode="0_ "/>
    <numFmt numFmtId="178" formatCode="0.00_ "/>
    <numFmt numFmtId="179" formatCode="\¥#,##0.0_);[Red]\(\¥#,##0.0\)"/>
    <numFmt numFmtId="180" formatCode="\¥#,##0_);[Red]\(\¥#,##0\)"/>
    <numFmt numFmtId="181" formatCode="\¥#,##0.00_);[Red]\(\¥#,##0.00\)"/>
    <numFmt numFmtId="182" formatCode="0_);[Red]\(0\)"/>
    <numFmt numFmtId="183" formatCode="0.00_);[Red]\(0.00\)"/>
    <numFmt numFmtId="184" formatCode="&quot;￥&quot;#,##0_);[Red]\(&quot;￥&quot;#,##0\)"/>
    <numFmt numFmtId="185" formatCode="0.0"/>
  </numFmts>
  <fonts count="34">
    <font>
      <sz val="11"/>
      <name val="宋体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sz val="12"/>
      <name val="Arial"/>
      <family val="2"/>
    </font>
    <font>
      <sz val="12"/>
      <name val="宋体"/>
      <family val="3"/>
      <charset val="134"/>
    </font>
    <font>
      <sz val="12"/>
      <name val="微軟正黑體"/>
      <family val="2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2"/>
      <name val="MingLiU"/>
      <family val="3"/>
      <charset val="136"/>
    </font>
    <font>
      <b/>
      <sz val="24"/>
      <name val="宋体"/>
      <family val="3"/>
      <charset val="134"/>
    </font>
    <font>
      <b/>
      <sz val="16"/>
      <name val="MingLiU"/>
      <family val="3"/>
      <charset val="136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Arial"/>
      <family val="2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MingLiU"/>
      <family val="3"/>
      <charset val="136"/>
    </font>
    <font>
      <b/>
      <sz val="12"/>
      <name val="新細明體"/>
      <family val="1"/>
    </font>
    <font>
      <b/>
      <sz val="18"/>
      <name val="宋体"/>
      <family val="3"/>
      <charset val="134"/>
    </font>
    <font>
      <b/>
      <sz val="18"/>
      <name val="MingLiU"/>
      <family val="3"/>
      <charset val="136"/>
    </font>
    <font>
      <b/>
      <sz val="11"/>
      <name val="宋体"/>
      <family val="3"/>
      <charset val="134"/>
    </font>
    <font>
      <sz val="24"/>
      <name val="Arial"/>
      <family val="2"/>
    </font>
    <font>
      <sz val="16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4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2"/>
      <scheme val="minor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70702230903046"/>
        <bgColor indexed="64"/>
      </patternFill>
    </fill>
    <fill>
      <patternFill patternType="solid">
        <fgColor theme="6" tint="0.7997070223090304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 applyBorder="0">
      <alignment vertical="center"/>
    </xf>
    <xf numFmtId="9" fontId="26" fillId="0" borderId="0" applyFont="0" applyFill="0" applyBorder="0" applyAlignment="0" applyProtection="0">
      <alignment vertical="center"/>
    </xf>
    <xf numFmtId="0" fontId="27" fillId="0" borderId="0" applyBorder="0">
      <alignment vertical="center"/>
    </xf>
    <xf numFmtId="0" fontId="7" fillId="0" borderId="0" applyBorder="0">
      <protection locked="0"/>
    </xf>
    <xf numFmtId="0" fontId="8" fillId="0" borderId="0" applyBorder="0">
      <protection locked="0"/>
    </xf>
    <xf numFmtId="0" fontId="8" fillId="0" borderId="0" applyBorder="0">
      <alignment vertical="center"/>
    </xf>
    <xf numFmtId="0" fontId="7" fillId="0" borderId="0" applyBorder="0">
      <protection locked="0"/>
    </xf>
    <xf numFmtId="0" fontId="7" fillId="0" borderId="0" applyBorder="0">
      <protection locked="0"/>
    </xf>
    <xf numFmtId="0" fontId="8" fillId="0" borderId="0" applyBorder="0">
      <protection locked="0"/>
    </xf>
    <xf numFmtId="0" fontId="26" fillId="0" borderId="0" applyBorder="0">
      <alignment vertical="center"/>
    </xf>
    <xf numFmtId="0" fontId="8" fillId="0" borderId="0" applyBorder="0">
      <alignment vertical="center"/>
    </xf>
    <xf numFmtId="0" fontId="7" fillId="0" borderId="0" applyBorder="0">
      <protection locked="0"/>
    </xf>
    <xf numFmtId="0" fontId="30" fillId="0" borderId="0"/>
  </cellStyleXfs>
  <cellXfs count="186">
    <xf numFmtId="0" fontId="0" fillId="0" borderId="0" xfId="0">
      <alignment vertical="center"/>
    </xf>
    <xf numFmtId="0" fontId="4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6" fillId="0" borderId="0" xfId="3" applyFont="1" applyAlignment="1" applyProtection="1">
      <alignment horizontal="center" vertical="center" wrapText="1"/>
    </xf>
    <xf numFmtId="0" fontId="7" fillId="0" borderId="0" xfId="3" applyAlignment="1" applyProtection="1">
      <alignment vertical="center"/>
    </xf>
    <xf numFmtId="0" fontId="8" fillId="0" borderId="0" xfId="0" applyFont="1">
      <alignment vertical="center"/>
    </xf>
    <xf numFmtId="0" fontId="7" fillId="0" borderId="0" xfId="7" applyAlignment="1" applyProtection="1">
      <alignment vertical="center"/>
    </xf>
    <xf numFmtId="0" fontId="9" fillId="0" borderId="0" xfId="11" applyFont="1" applyAlignment="1" applyProtection="1">
      <alignment vertical="center"/>
    </xf>
    <xf numFmtId="0" fontId="7" fillId="0" borderId="0" xfId="3" applyAlignment="1" applyProtection="1">
      <alignment vertical="center" wrapText="1"/>
    </xf>
    <xf numFmtId="179" fontId="7" fillId="0" borderId="0" xfId="3" applyNumberFormat="1" applyAlignment="1" applyProtection="1">
      <alignment vertical="center"/>
    </xf>
    <xf numFmtId="180" fontId="7" fillId="0" borderId="0" xfId="3" applyNumberFormat="1" applyAlignment="1" applyProtection="1">
      <alignment horizontal="center" vertical="center"/>
    </xf>
    <xf numFmtId="0" fontId="7" fillId="0" borderId="0" xfId="3" applyAlignment="1" applyProtection="1">
      <alignment horizontal="center" vertical="center"/>
    </xf>
    <xf numFmtId="181" fontId="7" fillId="0" borderId="0" xfId="3" applyNumberFormat="1" applyAlignment="1" applyProtection="1">
      <alignment horizontal="center" vertical="center"/>
    </xf>
    <xf numFmtId="182" fontId="7" fillId="0" borderId="0" xfId="3" applyNumberFormat="1" applyAlignment="1" applyProtection="1">
      <alignment horizontal="center" vertical="center"/>
    </xf>
    <xf numFmtId="0" fontId="11" fillId="0" borderId="0" xfId="11" applyFont="1" applyAlignment="1" applyProtection="1">
      <alignment horizontal="left" vertical="center"/>
    </xf>
    <xf numFmtId="0" fontId="11" fillId="0" borderId="0" xfId="11" applyFont="1" applyAlignment="1" applyProtection="1">
      <alignment horizontal="center" vertical="center"/>
    </xf>
    <xf numFmtId="0" fontId="11" fillId="0" borderId="0" xfId="11" applyFont="1" applyAlignment="1" applyProtection="1">
      <alignment vertical="center"/>
    </xf>
    <xf numFmtId="0" fontId="12" fillId="0" borderId="0" xfId="11" applyFont="1" applyAlignment="1" applyProtection="1">
      <alignment vertical="center"/>
    </xf>
    <xf numFmtId="179" fontId="13" fillId="0" borderId="0" xfId="3" applyNumberFormat="1" applyFont="1" applyAlignment="1" applyProtection="1">
      <alignment vertical="center"/>
    </xf>
    <xf numFmtId="0" fontId="12" fillId="0" borderId="0" xfId="11" applyFont="1" applyAlignment="1" applyProtection="1">
      <alignment horizontal="left" vertical="center"/>
    </xf>
    <xf numFmtId="0" fontId="12" fillId="0" borderId="1" xfId="11" applyFont="1" applyBorder="1" applyAlignment="1" applyProtection="1">
      <alignment horizontal="center" vertical="center"/>
    </xf>
    <xf numFmtId="0" fontId="5" fillId="0" borderId="2" xfId="3" applyFont="1" applyBorder="1" applyAlignment="1" applyProtection="1">
      <alignment horizontal="center" vertical="center" wrapText="1"/>
    </xf>
    <xf numFmtId="49" fontId="5" fillId="0" borderId="2" xfId="3" applyNumberFormat="1" applyFont="1" applyBorder="1" applyAlignment="1" applyProtection="1">
      <alignment horizontal="center" vertical="center"/>
    </xf>
    <xf numFmtId="0" fontId="5" fillId="0" borderId="4" xfId="3" applyFont="1" applyBorder="1" applyAlignment="1" applyProtection="1">
      <alignment horizontal="center" vertical="center" wrapText="1"/>
    </xf>
    <xf numFmtId="0" fontId="15" fillId="0" borderId="2" xfId="3" applyFont="1" applyBorder="1" applyAlignment="1" applyProtection="1">
      <alignment horizontal="center" vertical="center"/>
    </xf>
    <xf numFmtId="181" fontId="16" fillId="0" borderId="2" xfId="3" applyNumberFormat="1" applyFont="1" applyBorder="1" applyAlignment="1" applyProtection="1">
      <alignment horizontal="center" vertical="center"/>
    </xf>
    <xf numFmtId="182" fontId="17" fillId="0" borderId="2" xfId="3" applyNumberFormat="1" applyFont="1" applyBorder="1" applyAlignment="1" applyProtection="1">
      <alignment horizontal="center" vertical="center"/>
    </xf>
    <xf numFmtId="0" fontId="5" fillId="0" borderId="3" xfId="3" applyFont="1" applyBorder="1" applyAlignment="1" applyProtection="1">
      <alignment horizontal="center" vertical="center" wrapText="1"/>
    </xf>
    <xf numFmtId="0" fontId="5" fillId="0" borderId="5" xfId="3" applyFont="1" applyBorder="1" applyAlignment="1" applyProtection="1">
      <alignment horizontal="center" vertical="center" wrapText="1"/>
    </xf>
    <xf numFmtId="49" fontId="5" fillId="3" borderId="2" xfId="3" applyNumberFormat="1" applyFont="1" applyFill="1" applyBorder="1" applyAlignment="1" applyProtection="1">
      <alignment horizontal="center" vertical="center"/>
    </xf>
    <xf numFmtId="182" fontId="0" fillId="3" borderId="2" xfId="3" applyNumberFormat="1" applyFont="1" applyFill="1" applyBorder="1" applyAlignment="1" applyProtection="1">
      <alignment horizontal="center" vertical="center"/>
    </xf>
    <xf numFmtId="182" fontId="0" fillId="3" borderId="4" xfId="3" applyNumberFormat="1" applyFont="1" applyFill="1" applyBorder="1" applyAlignment="1" applyProtection="1">
      <alignment horizontal="center" vertical="center"/>
    </xf>
    <xf numFmtId="0" fontId="15" fillId="3" borderId="2" xfId="3" applyFont="1" applyFill="1" applyBorder="1" applyAlignment="1" applyProtection="1">
      <alignment horizontal="center" vertical="center"/>
    </xf>
    <xf numFmtId="181" fontId="16" fillId="3" borderId="2" xfId="3" applyNumberFormat="1" applyFont="1" applyFill="1" applyBorder="1" applyAlignment="1" applyProtection="1">
      <alignment horizontal="center" vertical="center"/>
    </xf>
    <xf numFmtId="182" fontId="17" fillId="3" borderId="2" xfId="3" applyNumberFormat="1" applyFont="1" applyFill="1" applyBorder="1" applyAlignment="1" applyProtection="1">
      <alignment horizontal="center" vertical="center"/>
    </xf>
    <xf numFmtId="182" fontId="0" fillId="3" borderId="3" xfId="3" applyNumberFormat="1" applyFont="1" applyFill="1" applyBorder="1" applyAlignment="1" applyProtection="1">
      <alignment horizontal="center" vertical="center"/>
    </xf>
    <xf numFmtId="182" fontId="0" fillId="3" borderId="5" xfId="3" applyNumberFormat="1" applyFont="1" applyFill="1" applyBorder="1" applyAlignment="1" applyProtection="1">
      <alignment horizontal="center" vertical="center"/>
    </xf>
    <xf numFmtId="182" fontId="0" fillId="3" borderId="2" xfId="0" applyNumberFormat="1" applyFill="1" applyBorder="1" applyAlignment="1">
      <alignment horizontal="center" vertical="center"/>
    </xf>
    <xf numFmtId="0" fontId="9" fillId="0" borderId="0" xfId="11" applyFont="1" applyAlignment="1" applyProtection="1">
      <alignment vertical="center" wrapText="1"/>
    </xf>
    <xf numFmtId="0" fontId="18" fillId="0" borderId="0" xfId="11" applyFont="1" applyAlignment="1" applyProtection="1">
      <alignment horizontal="right" vertical="center"/>
    </xf>
    <xf numFmtId="176" fontId="9" fillId="0" borderId="0" xfId="11" applyNumberFormat="1" applyFont="1" applyAlignment="1" applyProtection="1">
      <alignment horizontal="center" vertical="center"/>
    </xf>
    <xf numFmtId="179" fontId="9" fillId="0" borderId="0" xfId="11" applyNumberFormat="1" applyFont="1" applyAlignment="1" applyProtection="1">
      <alignment vertical="center"/>
    </xf>
    <xf numFmtId="180" fontId="18" fillId="0" borderId="0" xfId="11" applyNumberFormat="1" applyFont="1" applyAlignment="1" applyProtection="1">
      <alignment horizontal="right" vertical="center"/>
    </xf>
    <xf numFmtId="0" fontId="19" fillId="0" borderId="0" xfId="11" applyFont="1" applyAlignment="1" applyProtection="1">
      <alignment vertical="top"/>
    </xf>
    <xf numFmtId="0" fontId="9" fillId="0" borderId="0" xfId="11" applyFont="1" applyAlignment="1" applyProtection="1">
      <alignment vertical="top"/>
    </xf>
    <xf numFmtId="0" fontId="20" fillId="0" borderId="0" xfId="3" applyFont="1" applyAlignment="1" applyProtection="1">
      <alignment vertical="center" wrapText="1"/>
    </xf>
    <xf numFmtId="0" fontId="23" fillId="0" borderId="0" xfId="11" applyFont="1" applyAlignment="1" applyProtection="1">
      <alignment horizontal="left" vertical="center"/>
    </xf>
    <xf numFmtId="0" fontId="14" fillId="0" borderId="0" xfId="11" applyFont="1" applyAlignment="1" applyProtection="1">
      <alignment horizontal="center" vertical="center"/>
    </xf>
    <xf numFmtId="0" fontId="14" fillId="0" borderId="0" xfId="11" applyFont="1" applyAlignment="1" applyProtection="1">
      <alignment horizontal="left" vertical="center" wrapText="1"/>
    </xf>
    <xf numFmtId="0" fontId="0" fillId="0" borderId="0" xfId="11" applyFont="1" applyAlignment="1" applyProtection="1">
      <alignment horizontal="left" vertical="center"/>
    </xf>
    <xf numFmtId="0" fontId="0" fillId="0" borderId="0" xfId="11" applyFont="1" applyAlignment="1" applyProtection="1">
      <alignment horizontal="left" vertical="center" wrapText="1"/>
    </xf>
    <xf numFmtId="180" fontId="9" fillId="0" borderId="0" xfId="11" applyNumberFormat="1" applyFont="1" applyAlignment="1" applyProtection="1">
      <alignment vertical="center"/>
    </xf>
    <xf numFmtId="0" fontId="9" fillId="0" borderId="1" xfId="11" applyFont="1" applyBorder="1" applyAlignment="1" applyProtection="1">
      <alignment horizontal="left" vertical="center"/>
    </xf>
    <xf numFmtId="0" fontId="9" fillId="0" borderId="1" xfId="11" applyFont="1" applyBorder="1" applyAlignment="1" applyProtection="1">
      <alignment horizontal="left" vertical="center" wrapText="1"/>
    </xf>
    <xf numFmtId="179" fontId="9" fillId="0" borderId="1" xfId="11" applyNumberFormat="1" applyFont="1" applyBorder="1" applyAlignment="1" applyProtection="1">
      <alignment horizontal="left" vertical="center"/>
    </xf>
    <xf numFmtId="0" fontId="6" fillId="0" borderId="0" xfId="3" applyFont="1" applyAlignment="1" applyProtection="1">
      <alignment horizontal="right" vertical="center"/>
    </xf>
    <xf numFmtId="0" fontId="7" fillId="0" borderId="0" xfId="3" applyAlignment="1" applyProtection="1">
      <alignment horizontal="center" vertical="center" wrapText="1"/>
    </xf>
    <xf numFmtId="176" fontId="6" fillId="0" borderId="0" xfId="3" applyNumberFormat="1" applyFont="1" applyAlignment="1" applyProtection="1">
      <alignment horizontal="right" vertical="center"/>
    </xf>
    <xf numFmtId="0" fontId="18" fillId="0" borderId="0" xfId="11" applyFont="1" applyAlignment="1" applyProtection="1">
      <alignment vertical="center"/>
    </xf>
    <xf numFmtId="184" fontId="11" fillId="0" borderId="0" xfId="11" applyNumberFormat="1" applyFont="1" applyAlignment="1" applyProtection="1">
      <alignment horizontal="center" vertical="center"/>
    </xf>
    <xf numFmtId="181" fontId="11" fillId="0" borderId="0" xfId="11" applyNumberFormat="1" applyFont="1" applyAlignment="1" applyProtection="1">
      <alignment horizontal="center" vertical="center"/>
    </xf>
    <xf numFmtId="182" fontId="25" fillId="0" borderId="0" xfId="3" applyNumberFormat="1" applyFont="1" applyAlignment="1" applyProtection="1">
      <alignment horizontal="center" vertical="center"/>
    </xf>
    <xf numFmtId="0" fontId="25" fillId="0" borderId="0" xfId="3" applyFont="1" applyAlignment="1" applyProtection="1">
      <alignment horizontal="center" vertical="center"/>
    </xf>
    <xf numFmtId="177" fontId="12" fillId="0" borderId="0" xfId="11" applyNumberFormat="1" applyFont="1" applyAlignment="1" applyProtection="1">
      <alignment horizontal="left" vertical="center"/>
    </xf>
    <xf numFmtId="0" fontId="18" fillId="0" borderId="0" xfId="11" applyFont="1" applyAlignment="1" applyProtection="1">
      <alignment horizontal="left" vertical="center"/>
    </xf>
    <xf numFmtId="182" fontId="12" fillId="0" borderId="0" xfId="11" applyNumberFormat="1" applyFont="1" applyAlignment="1" applyProtection="1">
      <alignment horizontal="center" vertical="center"/>
    </xf>
    <xf numFmtId="180" fontId="5" fillId="0" borderId="2" xfId="11" applyNumberFormat="1" applyFont="1" applyBorder="1" applyAlignment="1" applyProtection="1">
      <alignment horizontal="center" vertical="center" wrapText="1"/>
    </xf>
    <xf numFmtId="181" fontId="5" fillId="0" borderId="2" xfId="11" applyNumberFormat="1" applyFont="1" applyBorder="1" applyAlignment="1" applyProtection="1">
      <alignment horizontal="center" vertical="center" wrapText="1"/>
    </xf>
    <xf numFmtId="182" fontId="5" fillId="0" borderId="2" xfId="11" applyNumberFormat="1" applyFont="1" applyBorder="1" applyAlignment="1" applyProtection="1">
      <alignment horizontal="center" vertical="center" wrapText="1"/>
    </xf>
    <xf numFmtId="0" fontId="9" fillId="0" borderId="2" xfId="11" applyFont="1" applyBorder="1" applyAlignment="1" applyProtection="1">
      <alignment horizontal="center" vertical="center" wrapText="1"/>
    </xf>
    <xf numFmtId="182" fontId="15" fillId="0" borderId="2" xfId="3" applyNumberFormat="1" applyFont="1" applyBorder="1" applyAlignment="1" applyProtection="1">
      <alignment horizontal="center" vertical="center"/>
    </xf>
    <xf numFmtId="183" fontId="16" fillId="0" borderId="2" xfId="3" applyNumberFormat="1" applyFont="1" applyBorder="1" applyAlignment="1" applyProtection="1">
      <alignment horizontal="center" vertical="center"/>
    </xf>
    <xf numFmtId="0" fontId="18" fillId="0" borderId="2" xfId="7" applyFont="1" applyBorder="1" applyAlignment="1">
      <alignment horizontal="center" vertical="center"/>
      <protection locked="0"/>
    </xf>
    <xf numFmtId="181" fontId="7" fillId="0" borderId="2" xfId="3" applyNumberFormat="1" applyBorder="1" applyAlignment="1" applyProtection="1">
      <alignment horizontal="center" vertical="center"/>
    </xf>
    <xf numFmtId="178" fontId="7" fillId="0" borderId="2" xfId="3" applyNumberFormat="1" applyBorder="1" applyAlignment="1" applyProtection="1">
      <alignment horizontal="center" vertical="center"/>
    </xf>
    <xf numFmtId="0" fontId="7" fillId="0" borderId="2" xfId="3" applyBorder="1" applyAlignment="1" applyProtection="1">
      <alignment horizontal="center" vertical="center"/>
    </xf>
    <xf numFmtId="182" fontId="15" fillId="3" borderId="2" xfId="3" applyNumberFormat="1" applyFont="1" applyFill="1" applyBorder="1" applyAlignment="1" applyProtection="1">
      <alignment horizontal="center" vertical="center"/>
    </xf>
    <xf numFmtId="183" fontId="16" fillId="3" borderId="2" xfId="3" applyNumberFormat="1" applyFont="1" applyFill="1" applyBorder="1" applyAlignment="1" applyProtection="1">
      <alignment horizontal="center" vertical="center"/>
    </xf>
    <xf numFmtId="1" fontId="18" fillId="3" borderId="2" xfId="7" applyNumberFormat="1" applyFont="1" applyFill="1" applyBorder="1" applyAlignment="1">
      <alignment horizontal="center" vertical="center"/>
      <protection locked="0"/>
    </xf>
    <xf numFmtId="181" fontId="7" fillId="3" borderId="2" xfId="3" applyNumberFormat="1" applyFill="1" applyBorder="1" applyAlignment="1" applyProtection="1">
      <alignment horizontal="center" vertical="center"/>
    </xf>
    <xf numFmtId="178" fontId="7" fillId="3" borderId="2" xfId="3" applyNumberFormat="1" applyFill="1" applyBorder="1" applyAlignment="1" applyProtection="1">
      <alignment horizontal="center" vertical="center"/>
    </xf>
    <xf numFmtId="0" fontId="7" fillId="3" borderId="2" xfId="3" applyFill="1" applyBorder="1" applyAlignment="1" applyProtection="1">
      <alignment horizontal="center" vertical="center"/>
    </xf>
    <xf numFmtId="1" fontId="18" fillId="0" borderId="2" xfId="7" applyNumberFormat="1" applyFont="1" applyBorder="1" applyAlignment="1">
      <alignment horizontal="center" vertical="center"/>
      <protection locked="0"/>
    </xf>
    <xf numFmtId="38" fontId="9" fillId="0" borderId="10" xfId="11" applyNumberFormat="1" applyFont="1" applyBorder="1" applyAlignment="1" applyProtection="1">
      <alignment horizontal="center" vertical="center"/>
    </xf>
    <xf numFmtId="180" fontId="18" fillId="0" borderId="11" xfId="11" applyNumberFormat="1" applyFont="1" applyBorder="1" applyAlignment="1" applyProtection="1">
      <alignment horizontal="center" vertical="center"/>
    </xf>
    <xf numFmtId="38" fontId="9" fillId="0" borderId="7" xfId="11" applyNumberFormat="1" applyFont="1" applyBorder="1" applyAlignment="1" applyProtection="1">
      <alignment horizontal="center" vertical="center"/>
    </xf>
    <xf numFmtId="181" fontId="9" fillId="0" borderId="7" xfId="11" applyNumberFormat="1" applyFont="1" applyBorder="1" applyAlignment="1" applyProtection="1">
      <alignment horizontal="center" vertical="center"/>
    </xf>
    <xf numFmtId="40" fontId="9" fillId="0" borderId="7" xfId="11" applyNumberFormat="1" applyFont="1" applyBorder="1" applyAlignment="1" applyProtection="1">
      <alignment horizontal="center" vertical="center"/>
    </xf>
    <xf numFmtId="180" fontId="12" fillId="0" borderId="0" xfId="11" applyNumberFormat="1" applyFont="1" applyAlignment="1" applyProtection="1">
      <alignment vertical="center"/>
    </xf>
    <xf numFmtId="183" fontId="19" fillId="0" borderId="0" xfId="11" applyNumberFormat="1" applyFont="1" applyProtection="1"/>
    <xf numFmtId="0" fontId="5" fillId="0" borderId="0" xfId="11" applyFont="1" applyAlignment="1" applyProtection="1">
      <alignment horizontal="center" vertical="center"/>
    </xf>
    <xf numFmtId="38" fontId="9" fillId="0" borderId="6" xfId="11" applyNumberFormat="1" applyFont="1" applyBorder="1" applyAlignment="1" applyProtection="1">
      <alignment horizontal="center" vertical="center"/>
    </xf>
    <xf numFmtId="38" fontId="9" fillId="0" borderId="0" xfId="11" applyNumberFormat="1" applyFont="1" applyAlignment="1" applyProtection="1">
      <alignment horizontal="center" vertical="center"/>
    </xf>
    <xf numFmtId="0" fontId="0" fillId="0" borderId="0" xfId="11" applyFont="1" applyAlignment="1" applyProtection="1">
      <alignment horizontal="center" vertical="center"/>
    </xf>
    <xf numFmtId="181" fontId="0" fillId="0" borderId="0" xfId="11" applyNumberFormat="1" applyFont="1" applyAlignment="1" applyProtection="1">
      <alignment horizontal="center" vertical="center"/>
    </xf>
    <xf numFmtId="182" fontId="0" fillId="0" borderId="0" xfId="11" applyNumberFormat="1" applyFont="1" applyAlignment="1" applyProtection="1">
      <alignment horizontal="center" vertical="center"/>
    </xf>
    <xf numFmtId="0" fontId="9" fillId="0" borderId="0" xfId="11" applyFont="1" applyAlignment="1" applyProtection="1">
      <alignment horizontal="center" vertical="center"/>
    </xf>
    <xf numFmtId="180" fontId="9" fillId="0" borderId="0" xfId="11" applyNumberFormat="1" applyFont="1" applyAlignment="1" applyProtection="1">
      <alignment horizontal="center" vertical="center"/>
    </xf>
    <xf numFmtId="181" fontId="9" fillId="0" borderId="0" xfId="11" applyNumberFormat="1" applyFont="1" applyAlignment="1" applyProtection="1">
      <alignment horizontal="center" vertical="center"/>
    </xf>
    <xf numFmtId="182" fontId="9" fillId="0" borderId="0" xfId="11" applyNumberFormat="1" applyFont="1" applyAlignment="1" applyProtection="1">
      <alignment horizontal="center" vertical="center"/>
    </xf>
    <xf numFmtId="0" fontId="9" fillId="0" borderId="1" xfId="11" applyFont="1" applyBorder="1" applyAlignment="1" applyProtection="1">
      <alignment horizontal="center" vertical="center"/>
    </xf>
    <xf numFmtId="181" fontId="9" fillId="0" borderId="1" xfId="11" applyNumberFormat="1" applyFont="1" applyBorder="1" applyAlignment="1" applyProtection="1">
      <alignment horizontal="center" vertical="center"/>
    </xf>
    <xf numFmtId="182" fontId="9" fillId="0" borderId="1" xfId="11" applyNumberFormat="1" applyFont="1" applyBorder="1" applyAlignment="1" applyProtection="1">
      <alignment horizontal="center" vertical="center"/>
    </xf>
    <xf numFmtId="49" fontId="5" fillId="3" borderId="2" xfId="3" quotePrefix="1" applyNumberFormat="1" applyFont="1" applyFill="1" applyBorder="1" applyAlignment="1" applyProtection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" fillId="0" borderId="0" xfId="3" applyFont="1" applyAlignment="1" applyProtection="1">
      <alignment vertical="center" wrapText="1"/>
    </xf>
    <xf numFmtId="0" fontId="1" fillId="0" borderId="0" xfId="3" applyFont="1" applyAlignment="1" applyProtection="1">
      <alignment horizontal="center" vertical="center" wrapText="1"/>
    </xf>
    <xf numFmtId="0" fontId="33" fillId="0" borderId="0" xfId="0" applyFont="1">
      <alignment vertical="center"/>
    </xf>
    <xf numFmtId="185" fontId="32" fillId="0" borderId="2" xfId="3" applyNumberFormat="1" applyFont="1" applyBorder="1" applyAlignment="1" applyProtection="1">
      <alignment horizontal="center" vertical="center"/>
    </xf>
    <xf numFmtId="183" fontId="32" fillId="0" borderId="2" xfId="3" applyNumberFormat="1" applyFont="1" applyBorder="1" applyAlignment="1" applyProtection="1">
      <alignment horizontal="center" vertical="center"/>
    </xf>
    <xf numFmtId="0" fontId="1" fillId="0" borderId="0" xfId="11" applyFont="1" applyAlignment="1" applyProtection="1">
      <alignment vertical="center"/>
    </xf>
    <xf numFmtId="0" fontId="1" fillId="0" borderId="0" xfId="7" applyFont="1" applyAlignment="1" applyProtection="1">
      <alignment vertical="center"/>
    </xf>
    <xf numFmtId="0" fontId="1" fillId="0" borderId="0" xfId="3" applyFont="1" applyAlignment="1" applyProtection="1">
      <alignment vertical="center"/>
    </xf>
    <xf numFmtId="180" fontId="1" fillId="0" borderId="0" xfId="3" applyNumberFormat="1" applyFont="1" applyAlignment="1" applyProtection="1">
      <alignment horizontal="center" vertical="center"/>
    </xf>
    <xf numFmtId="0" fontId="1" fillId="0" borderId="0" xfId="3" applyFont="1" applyAlignment="1" applyProtection="1">
      <alignment horizontal="center" vertical="center"/>
    </xf>
    <xf numFmtId="0" fontId="32" fillId="0" borderId="2" xfId="3" applyFont="1" applyBorder="1" applyAlignment="1" applyProtection="1">
      <alignment horizontal="center" vertical="center" wrapText="1"/>
    </xf>
    <xf numFmtId="0" fontId="1" fillId="0" borderId="2" xfId="3" applyFont="1" applyBorder="1" applyAlignment="1" applyProtection="1">
      <alignment horizontal="center" vertical="center" wrapText="1"/>
    </xf>
    <xf numFmtId="182" fontId="31" fillId="0" borderId="2" xfId="3" applyNumberFormat="1" applyFont="1" applyBorder="1" applyAlignment="1" applyProtection="1">
      <alignment horizontal="center" vertical="center" wrapText="1"/>
    </xf>
    <xf numFmtId="182" fontId="32" fillId="0" borderId="2" xfId="3" applyNumberFormat="1" applyFont="1" applyBorder="1" applyAlignment="1" applyProtection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2" fillId="0" borderId="5" xfId="0" applyFont="1" applyBorder="1" applyAlignment="1">
      <alignment horizontal="center" vertical="center"/>
    </xf>
    <xf numFmtId="0" fontId="32" fillId="0" borderId="5" xfId="3" applyFont="1" applyBorder="1" applyAlignment="1" applyProtection="1">
      <alignment horizontal="center" vertical="center" wrapText="1"/>
    </xf>
    <xf numFmtId="185" fontId="32" fillId="0" borderId="5" xfId="3" applyNumberFormat="1" applyFont="1" applyBorder="1" applyAlignment="1" applyProtection="1">
      <alignment horizontal="center" vertical="center"/>
    </xf>
    <xf numFmtId="183" fontId="32" fillId="0" borderId="5" xfId="3" applyNumberFormat="1" applyFont="1" applyBorder="1" applyAlignment="1" applyProtection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3" xfId="3" applyFont="1" applyBorder="1" applyAlignment="1" applyProtection="1">
      <alignment horizontal="center" vertical="center" wrapText="1"/>
    </xf>
    <xf numFmtId="185" fontId="32" fillId="0" borderId="13" xfId="3" applyNumberFormat="1" applyFont="1" applyBorder="1" applyAlignment="1" applyProtection="1">
      <alignment horizontal="center" vertical="center"/>
    </xf>
    <xf numFmtId="183" fontId="32" fillId="0" borderId="13" xfId="3" applyNumberFormat="1" applyFont="1" applyBorder="1" applyAlignment="1" applyProtection="1">
      <alignment horizontal="center" vertical="center"/>
    </xf>
    <xf numFmtId="183" fontId="32" fillId="0" borderId="2" xfId="3" applyNumberFormat="1" applyFont="1" applyBorder="1" applyAlignment="1" applyProtection="1">
      <alignment vertical="center"/>
    </xf>
    <xf numFmtId="183" fontId="32" fillId="0" borderId="0" xfId="3" applyNumberFormat="1" applyFont="1" applyBorder="1" applyAlignment="1" applyProtection="1">
      <alignment horizontal="center" vertical="center"/>
    </xf>
    <xf numFmtId="0" fontId="5" fillId="0" borderId="2" xfId="3" applyFont="1" applyBorder="1" applyAlignment="1" applyProtection="1">
      <alignment horizontal="center" vertical="center" wrapText="1"/>
    </xf>
    <xf numFmtId="0" fontId="6" fillId="0" borderId="0" xfId="3" applyFont="1" applyAlignment="1" applyProtection="1">
      <alignment horizontal="right" vertical="center"/>
    </xf>
    <xf numFmtId="176" fontId="6" fillId="0" borderId="0" xfId="3" applyNumberFormat="1" applyFont="1" applyAlignment="1" applyProtection="1">
      <alignment horizontal="right" vertical="center"/>
    </xf>
    <xf numFmtId="49" fontId="14" fillId="0" borderId="4" xfId="3" applyNumberFormat="1" applyFont="1" applyBorder="1" applyAlignment="1" applyProtection="1">
      <alignment horizontal="center" vertical="center" textRotation="255" wrapText="1"/>
    </xf>
    <xf numFmtId="49" fontId="14" fillId="0" borderId="3" xfId="3" applyNumberFormat="1" applyFont="1" applyBorder="1" applyAlignment="1" applyProtection="1">
      <alignment horizontal="center" vertical="center" textRotation="255" wrapText="1"/>
    </xf>
    <xf numFmtId="49" fontId="14" fillId="0" borderId="5" xfId="3" applyNumberFormat="1" applyFont="1" applyBorder="1" applyAlignment="1" applyProtection="1">
      <alignment horizontal="center" vertical="center" textRotation="255" wrapText="1"/>
    </xf>
    <xf numFmtId="0" fontId="5" fillId="0" borderId="4" xfId="3" applyFont="1" applyBorder="1" applyAlignment="1" applyProtection="1">
      <alignment horizontal="center" vertical="center"/>
    </xf>
    <xf numFmtId="0" fontId="5" fillId="0" borderId="3" xfId="3" applyFont="1" applyBorder="1" applyAlignment="1" applyProtection="1">
      <alignment horizontal="center" vertical="center"/>
    </xf>
    <xf numFmtId="0" fontId="5" fillId="0" borderId="5" xfId="3" applyFont="1" applyBorder="1" applyAlignment="1" applyProtection="1">
      <alignment horizontal="center" vertical="center"/>
    </xf>
    <xf numFmtId="0" fontId="5" fillId="3" borderId="4" xfId="3" applyFont="1" applyFill="1" applyBorder="1" applyAlignment="1" applyProtection="1">
      <alignment horizontal="center" vertical="center"/>
    </xf>
    <xf numFmtId="0" fontId="5" fillId="3" borderId="3" xfId="3" applyFont="1" applyFill="1" applyBorder="1" applyAlignment="1" applyProtection="1">
      <alignment horizontal="center" vertical="center"/>
    </xf>
    <xf numFmtId="0" fontId="5" fillId="3" borderId="5" xfId="3" applyFont="1" applyFill="1" applyBorder="1" applyAlignment="1" applyProtection="1">
      <alignment horizontal="center" vertical="center"/>
    </xf>
    <xf numFmtId="179" fontId="5" fillId="0" borderId="2" xfId="3" applyNumberFormat="1" applyFont="1" applyBorder="1" applyAlignment="1" applyProtection="1">
      <alignment horizontal="center" vertical="center" wrapText="1"/>
    </xf>
    <xf numFmtId="0" fontId="14" fillId="0" borderId="0" xfId="11" applyFont="1" applyAlignment="1" applyProtection="1">
      <alignment horizontal="left" vertical="center" wrapText="1"/>
    </xf>
    <xf numFmtId="180" fontId="18" fillId="0" borderId="2" xfId="11" applyNumberFormat="1" applyFont="1" applyBorder="1" applyAlignment="1" applyProtection="1">
      <alignment horizontal="center" vertical="center" wrapText="1"/>
    </xf>
    <xf numFmtId="180" fontId="19" fillId="0" borderId="2" xfId="11" applyNumberFormat="1" applyFont="1" applyBorder="1" applyAlignment="1" applyProtection="1">
      <alignment horizontal="center" vertical="center" wrapText="1"/>
    </xf>
    <xf numFmtId="0" fontId="18" fillId="0" borderId="2" xfId="11" applyFont="1" applyBorder="1" applyAlignment="1" applyProtection="1">
      <alignment horizontal="center" vertical="center" wrapText="1"/>
    </xf>
    <xf numFmtId="0" fontId="19" fillId="0" borderId="2" xfId="11" applyFont="1" applyBorder="1" applyAlignment="1" applyProtection="1">
      <alignment horizontal="center" vertical="center" wrapText="1"/>
    </xf>
    <xf numFmtId="180" fontId="21" fillId="2" borderId="8" xfId="11" applyNumberFormat="1" applyFont="1" applyFill="1" applyBorder="1" applyAlignment="1" applyProtection="1">
      <alignment horizontal="center" vertical="center"/>
    </xf>
    <xf numFmtId="183" fontId="22" fillId="2" borderId="8" xfId="11" applyNumberFormat="1" applyFont="1" applyFill="1" applyBorder="1" applyAlignment="1" applyProtection="1">
      <alignment horizontal="center"/>
    </xf>
    <xf numFmtId="180" fontId="21" fillId="2" borderId="9" xfId="11" applyNumberFormat="1" applyFont="1" applyFill="1" applyBorder="1" applyAlignment="1" applyProtection="1">
      <alignment horizontal="center" vertical="center"/>
    </xf>
    <xf numFmtId="183" fontId="22" fillId="2" borderId="9" xfId="11" applyNumberFormat="1" applyFont="1" applyFill="1" applyBorder="1" applyAlignment="1" applyProtection="1">
      <alignment horizontal="center"/>
    </xf>
    <xf numFmtId="180" fontId="5" fillId="0" borderId="2" xfId="3" applyNumberFormat="1" applyFont="1" applyBorder="1" applyAlignment="1" applyProtection="1">
      <alignment horizontal="center" vertical="center" wrapText="1"/>
    </xf>
    <xf numFmtId="180" fontId="6" fillId="0" borderId="2" xfId="3" applyNumberFormat="1" applyFont="1" applyBorder="1" applyAlignment="1" applyProtection="1">
      <alignment horizontal="center" vertical="center" wrapText="1"/>
    </xf>
    <xf numFmtId="9" fontId="22" fillId="2" borderId="9" xfId="1" applyFont="1" applyFill="1" applyBorder="1" applyAlignment="1" applyProtection="1">
      <alignment horizontal="center"/>
    </xf>
    <xf numFmtId="0" fontId="23" fillId="0" borderId="0" xfId="11" applyFont="1" applyAlignment="1" applyProtection="1">
      <alignment horizontal="left" vertical="center"/>
    </xf>
    <xf numFmtId="0" fontId="10" fillId="0" borderId="0" xfId="3" applyFont="1" applyAlignment="1" applyProtection="1">
      <alignment horizontal="center" vertical="center" wrapText="1"/>
    </xf>
    <xf numFmtId="0" fontId="24" fillId="0" borderId="0" xfId="3" applyFont="1" applyAlignment="1" applyProtection="1">
      <alignment horizontal="center" vertical="center"/>
    </xf>
    <xf numFmtId="0" fontId="11" fillId="0" borderId="0" xfId="11" applyFont="1" applyAlignment="1" applyProtection="1">
      <alignment horizontal="center" vertical="center"/>
    </xf>
    <xf numFmtId="0" fontId="12" fillId="0" borderId="1" xfId="11" applyFont="1" applyBorder="1" applyAlignment="1" applyProtection="1">
      <alignment horizontal="center" vertical="center"/>
    </xf>
    <xf numFmtId="0" fontId="12" fillId="0" borderId="1" xfId="11" applyFont="1" applyBorder="1" applyAlignment="1" applyProtection="1">
      <alignment horizontal="left" vertical="center"/>
    </xf>
    <xf numFmtId="14" fontId="13" fillId="0" borderId="1" xfId="3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4" xfId="3" applyFont="1" applyBorder="1" applyAlignment="1" applyProtection="1">
      <alignment horizontal="center" vertical="center"/>
    </xf>
    <xf numFmtId="0" fontId="1" fillId="0" borderId="3" xfId="3" applyFont="1" applyBorder="1" applyAlignment="1" applyProtection="1">
      <alignment horizontal="center" vertical="center"/>
    </xf>
    <xf numFmtId="0" fontId="1" fillId="0" borderId="5" xfId="3" applyFont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0" fillId="0" borderId="2" xfId="0" applyBorder="1" applyAlignment="1"/>
    <xf numFmtId="0" fontId="1" fillId="0" borderId="2" xfId="7" applyFont="1" applyBorder="1" applyAlignment="1" applyProtection="1">
      <alignment horizontal="right"/>
    </xf>
    <xf numFmtId="0" fontId="2" fillId="0" borderId="2" xfId="3" applyFont="1" applyBorder="1" applyAlignment="1" applyProtection="1">
      <alignment horizontal="center" vertical="center" wrapText="1"/>
    </xf>
    <xf numFmtId="182" fontId="31" fillId="0" borderId="2" xfId="3" applyNumberFormat="1" applyFont="1" applyBorder="1" applyAlignment="1" applyProtection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82" fontId="32" fillId="0" borderId="2" xfId="3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1" fillId="0" borderId="2" xfId="3" applyFont="1" applyBorder="1" applyAlignment="1" applyProtection="1">
      <alignment horizontal="center" vertical="center"/>
    </xf>
    <xf numFmtId="0" fontId="1" fillId="0" borderId="2" xfId="3" applyFont="1" applyBorder="1" applyAlignment="1" applyProtection="1">
      <alignment horizontal="center" vertical="center" wrapText="1"/>
    </xf>
    <xf numFmtId="182" fontId="2" fillId="0" borderId="2" xfId="3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82" fontId="31" fillId="0" borderId="14" xfId="3" applyNumberFormat="1" applyFont="1" applyBorder="1" applyAlignment="1" applyProtection="1">
      <alignment horizontal="center" vertical="center" wrapText="1"/>
    </xf>
    <xf numFmtId="182" fontId="31" fillId="0" borderId="12" xfId="3" applyNumberFormat="1" applyFont="1" applyBorder="1" applyAlignment="1" applyProtection="1">
      <alignment horizontal="center" vertical="center" wrapText="1"/>
    </xf>
  </cellXfs>
  <cellStyles count="13">
    <cellStyle name="Normal" xfId="12" xr:uid="{00000000-0005-0000-0000-000000000000}"/>
    <cellStyle name="百分比" xfId="1" builtinId="5"/>
    <cellStyle name="常规" xfId="0" builtinId="0"/>
    <cellStyle name="常规 2" xfId="7" xr:uid="{00000000-0005-0000-0000-000003000000}"/>
    <cellStyle name="常规 2 2" xfId="6" xr:uid="{00000000-0005-0000-0000-000004000000}"/>
    <cellStyle name="常规 3" xfId="8" xr:uid="{00000000-0005-0000-0000-000005000000}"/>
    <cellStyle name="常规 3 2" xfId="4" xr:uid="{00000000-0005-0000-0000-000006000000}"/>
    <cellStyle name="常规 3 3" xfId="5" xr:uid="{00000000-0005-0000-0000-000007000000}"/>
    <cellStyle name="常规 4" xfId="9" xr:uid="{00000000-0005-0000-0000-000008000000}"/>
    <cellStyle name="常规 5" xfId="10" xr:uid="{00000000-0005-0000-0000-000009000000}"/>
    <cellStyle name="常规 6" xfId="2" xr:uid="{00000000-0005-0000-0000-00000A000000}"/>
    <cellStyle name="常规_上海UG-优基-经销商版-订单范本201310版" xfId="11" xr:uid="{00000000-0005-0000-0000-00000B000000}"/>
    <cellStyle name="常规_上海UG-优基-经销商版-全系列价格表" xfId="3" xr:uid="{00000000-0005-0000-0000-00000C000000}"/>
  </cellStyles>
  <dxfs count="0"/>
  <tableStyles count="0" defaultTableStyle="TableStyleMedium2"/>
  <colors>
    <mruColors>
      <color rgb="FFEBF1DE"/>
      <color rgb="FFF1F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357717</xdr:rowOff>
    </xdr:from>
    <xdr:to>
      <xdr:col>0</xdr:col>
      <xdr:colOff>1469571</xdr:colOff>
      <xdr:row>5</xdr:row>
      <xdr:rowOff>29858</xdr:rowOff>
    </xdr:to>
    <xdr:pic>
      <xdr:nvPicPr>
        <xdr:cNvPr id="2" name="图片 1" descr="小幼2KG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725110"/>
          <a:ext cx="1469570" cy="1468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465666</xdr:rowOff>
    </xdr:from>
    <xdr:to>
      <xdr:col>0</xdr:col>
      <xdr:colOff>1440000</xdr:colOff>
      <xdr:row>8</xdr:row>
      <xdr:rowOff>666</xdr:rowOff>
    </xdr:to>
    <xdr:pic>
      <xdr:nvPicPr>
        <xdr:cNvPr id="3" name="图片 2" descr="小成2K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15295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10583</xdr:rowOff>
    </xdr:from>
    <xdr:to>
      <xdr:col>0</xdr:col>
      <xdr:colOff>1442356</xdr:colOff>
      <xdr:row>10</xdr:row>
      <xdr:rowOff>457368</xdr:rowOff>
    </xdr:to>
    <xdr:pic>
      <xdr:nvPicPr>
        <xdr:cNvPr id="4" name="图片 3" descr="幼猫2KG-白底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602869"/>
          <a:ext cx="1442356" cy="1399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10583</xdr:rowOff>
    </xdr:from>
    <xdr:to>
      <xdr:col>0</xdr:col>
      <xdr:colOff>1428750</xdr:colOff>
      <xdr:row>14</xdr:row>
      <xdr:rowOff>10583</xdr:rowOff>
    </xdr:to>
    <xdr:pic>
      <xdr:nvPicPr>
        <xdr:cNvPr id="5" name="图片 4" descr="成猫2KG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5031619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52915</xdr:colOff>
      <xdr:row>28</xdr:row>
      <xdr:rowOff>31750</xdr:rowOff>
    </xdr:from>
    <xdr:to>
      <xdr:col>0</xdr:col>
      <xdr:colOff>1248831</xdr:colOff>
      <xdr:row>29</xdr:row>
      <xdr:rowOff>709750</xdr:rowOff>
    </xdr:to>
    <xdr:pic>
      <xdr:nvPicPr>
        <xdr:cNvPr id="6" name="图片 5" descr="微信图片_20220425150451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2915" y="17110075"/>
          <a:ext cx="1195916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64275</xdr:rowOff>
    </xdr:from>
    <xdr:to>
      <xdr:col>0</xdr:col>
      <xdr:colOff>1357210</xdr:colOff>
      <xdr:row>23</xdr:row>
      <xdr:rowOff>742275</xdr:rowOff>
    </xdr:to>
    <xdr:pic>
      <xdr:nvPicPr>
        <xdr:cNvPr id="7" name="图片 6" descr="微信图片_20220425150459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12569239"/>
          <a:ext cx="1357210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26</xdr:row>
      <xdr:rowOff>29501</xdr:rowOff>
    </xdr:from>
    <xdr:to>
      <xdr:col>0</xdr:col>
      <xdr:colOff>1333500</xdr:colOff>
      <xdr:row>27</xdr:row>
      <xdr:rowOff>719304</xdr:rowOff>
    </xdr:to>
    <xdr:pic>
      <xdr:nvPicPr>
        <xdr:cNvPr id="9" name="图片 8" descr="微信图片_20220425152526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750" y="15623287"/>
          <a:ext cx="1301750" cy="14518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41009</xdr:rowOff>
    </xdr:from>
    <xdr:to>
      <xdr:col>0</xdr:col>
      <xdr:colOff>1291166</xdr:colOff>
      <xdr:row>31</xdr:row>
      <xdr:rowOff>719009</xdr:rowOff>
    </xdr:to>
    <xdr:pic>
      <xdr:nvPicPr>
        <xdr:cNvPr id="10" name="图片 9" descr="微信图片_20220425155957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18662384"/>
          <a:ext cx="1291166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43658</xdr:rowOff>
    </xdr:from>
    <xdr:to>
      <xdr:col>0</xdr:col>
      <xdr:colOff>1492158</xdr:colOff>
      <xdr:row>15</xdr:row>
      <xdr:rowOff>734786</xdr:rowOff>
    </xdr:to>
    <xdr:pic>
      <xdr:nvPicPr>
        <xdr:cNvPr id="12" name="图片 11" descr="微信图片_20220425160703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" y="6493444"/>
          <a:ext cx="1492157" cy="1453128"/>
        </a:xfrm>
        <a:prstGeom prst="rect">
          <a:avLst/>
        </a:prstGeom>
      </xdr:spPr>
    </xdr:pic>
    <xdr:clientData/>
  </xdr:twoCellAnchor>
  <xdr:twoCellAnchor editAs="oneCell">
    <xdr:from>
      <xdr:col>0</xdr:col>
      <xdr:colOff>15063</xdr:colOff>
      <xdr:row>18</xdr:row>
      <xdr:rowOff>38877</xdr:rowOff>
    </xdr:from>
    <xdr:to>
      <xdr:col>0</xdr:col>
      <xdr:colOff>1457816</xdr:colOff>
      <xdr:row>19</xdr:row>
      <xdr:rowOff>716877</xdr:rowOff>
    </xdr:to>
    <xdr:pic>
      <xdr:nvPicPr>
        <xdr:cNvPr id="13" name="图片 12" descr="微信图片_20220425160713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5063" y="9492440"/>
          <a:ext cx="1442753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43355</xdr:colOff>
      <xdr:row>20</xdr:row>
      <xdr:rowOff>55261</xdr:rowOff>
    </xdr:from>
    <xdr:to>
      <xdr:col>0</xdr:col>
      <xdr:colOff>1394086</xdr:colOff>
      <xdr:row>21</xdr:row>
      <xdr:rowOff>733261</xdr:rowOff>
    </xdr:to>
    <xdr:pic>
      <xdr:nvPicPr>
        <xdr:cNvPr id="14" name="图片 13" descr="微信图片_20220425160717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3355" y="11032824"/>
          <a:ext cx="1350731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16</xdr:row>
      <xdr:rowOff>58415</xdr:rowOff>
    </xdr:from>
    <xdr:to>
      <xdr:col>0</xdr:col>
      <xdr:colOff>1348600</xdr:colOff>
      <xdr:row>17</xdr:row>
      <xdr:rowOff>736415</xdr:rowOff>
    </xdr:to>
    <xdr:pic>
      <xdr:nvPicPr>
        <xdr:cNvPr id="15" name="图片 14" descr="微信图片_20220425160721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1750" y="7995915"/>
          <a:ext cx="1316850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47624</xdr:rowOff>
    </xdr:from>
    <xdr:to>
      <xdr:col>0</xdr:col>
      <xdr:colOff>1452563</xdr:colOff>
      <xdr:row>25</xdr:row>
      <xdr:rowOff>725624</xdr:rowOff>
    </xdr:to>
    <xdr:pic>
      <xdr:nvPicPr>
        <xdr:cNvPr id="17" name="图片 16" descr="微信图片_20220425162533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14096999"/>
          <a:ext cx="1452563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6614</xdr:colOff>
      <xdr:row>34</xdr:row>
      <xdr:rowOff>67999</xdr:rowOff>
    </xdr:from>
    <xdr:to>
      <xdr:col>0</xdr:col>
      <xdr:colOff>1234281</xdr:colOff>
      <xdr:row>35</xdr:row>
      <xdr:rowOff>743496</xdr:rowOff>
    </xdr:to>
    <xdr:pic>
      <xdr:nvPicPr>
        <xdr:cNvPr id="18" name="图片 17" descr="微信图片_20220425160004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614" y="20213374"/>
          <a:ext cx="1227667" cy="1437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Q43"/>
  <sheetViews>
    <sheetView topLeftCell="A15" zoomScale="85" zoomScaleNormal="85" workbookViewId="0">
      <selection activeCell="T63" sqref="T63"/>
    </sheetView>
  </sheetViews>
  <sheetFormatPr defaultColWidth="9.625" defaultRowHeight="16.5"/>
  <cols>
    <col min="1" max="1" width="16.5" style="4" customWidth="1"/>
    <col min="2" max="2" width="4.125" style="4" customWidth="1"/>
    <col min="3" max="3" width="32.125" style="8" customWidth="1"/>
    <col min="4" max="4" width="10.125" style="8" customWidth="1"/>
    <col min="5" max="6" width="8.625" style="4" customWidth="1"/>
    <col min="7" max="7" width="13.375" style="9" customWidth="1"/>
    <col min="8" max="8" width="14.5" style="10" hidden="1" customWidth="1"/>
    <col min="9" max="9" width="16.625" style="10" hidden="1" customWidth="1"/>
    <col min="10" max="10" width="17.625" style="10" customWidth="1"/>
    <col min="11" max="11" width="8.625" style="11" customWidth="1"/>
    <col min="12" max="12" width="14.125" style="12" customWidth="1"/>
    <col min="13" max="13" width="14" style="13" customWidth="1"/>
    <col min="14" max="14" width="12" style="11" customWidth="1"/>
    <col min="15" max="16" width="11" style="11" customWidth="1"/>
    <col min="17" max="213" width="11" style="4" customWidth="1"/>
    <col min="214" max="248" width="11" style="6" customWidth="1"/>
    <col min="249" max="249" width="16.5" style="6" customWidth="1"/>
    <col min="250" max="250" width="4.125" style="6" customWidth="1"/>
    <col min="251" max="251" width="25.875" style="6" customWidth="1"/>
  </cols>
  <sheetData>
    <row r="1" spans="1:251" s="1" customFormat="1" ht="31.5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  <c r="L1" s="158"/>
      <c r="M1" s="158"/>
      <c r="N1" s="158"/>
      <c r="O1" s="157"/>
      <c r="P1" s="157"/>
    </row>
    <row r="2" spans="1:251" s="1" customFormat="1" ht="29.25" customHeight="1">
      <c r="A2" s="14" t="s">
        <v>1</v>
      </c>
      <c r="B2" s="159"/>
      <c r="C2" s="159"/>
      <c r="D2" s="15"/>
      <c r="E2" s="16" t="s">
        <v>2</v>
      </c>
      <c r="F2" s="17"/>
      <c r="G2" s="18"/>
      <c r="H2" s="19"/>
      <c r="I2" s="19"/>
      <c r="J2" s="58" t="s">
        <v>3</v>
      </c>
      <c r="K2" s="59"/>
      <c r="L2" s="60"/>
      <c r="M2" s="61"/>
      <c r="N2" s="62"/>
      <c r="O2" s="62"/>
      <c r="P2" s="62"/>
    </row>
    <row r="3" spans="1:251" s="2" customFormat="1" ht="25.5" customHeight="1">
      <c r="A3" s="19" t="s">
        <v>4</v>
      </c>
      <c r="B3" s="160"/>
      <c r="C3" s="160"/>
      <c r="D3" s="20"/>
      <c r="E3" s="161" t="s">
        <v>5</v>
      </c>
      <c r="F3" s="161"/>
      <c r="G3" s="161"/>
      <c r="H3" s="19"/>
      <c r="I3" s="63"/>
      <c r="J3" s="64" t="s">
        <v>6</v>
      </c>
      <c r="K3" s="160"/>
      <c r="L3" s="160"/>
      <c r="M3" s="65" t="s">
        <v>7</v>
      </c>
      <c r="N3" s="162"/>
      <c r="O3" s="162"/>
      <c r="P3" s="162"/>
    </row>
    <row r="4" spans="1:251" s="3" customFormat="1" ht="24.95" customHeight="1">
      <c r="A4" s="131" t="s">
        <v>8</v>
      </c>
      <c r="B4" s="131" t="s">
        <v>9</v>
      </c>
      <c r="C4" s="131" t="s">
        <v>10</v>
      </c>
      <c r="D4" s="21"/>
      <c r="E4" s="131" t="s">
        <v>11</v>
      </c>
      <c r="F4" s="131" t="s">
        <v>12</v>
      </c>
      <c r="G4" s="143" t="s">
        <v>13</v>
      </c>
      <c r="H4" s="154" t="s">
        <v>14</v>
      </c>
      <c r="I4" s="154" t="s">
        <v>15</v>
      </c>
      <c r="J4" s="153" t="s">
        <v>16</v>
      </c>
      <c r="K4" s="145" t="s">
        <v>17</v>
      </c>
      <c r="L4" s="146"/>
      <c r="M4" s="147" t="s">
        <v>18</v>
      </c>
      <c r="N4" s="148"/>
      <c r="O4" s="131" t="s">
        <v>19</v>
      </c>
      <c r="P4" s="131" t="s">
        <v>20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</row>
    <row r="5" spans="1:251" s="3" customFormat="1" ht="24.95" customHeight="1">
      <c r="A5" s="131"/>
      <c r="B5" s="131"/>
      <c r="C5" s="131"/>
      <c r="D5" s="21"/>
      <c r="E5" s="131"/>
      <c r="F5" s="131"/>
      <c r="G5" s="143"/>
      <c r="H5" s="154"/>
      <c r="I5" s="154"/>
      <c r="J5" s="153"/>
      <c r="K5" s="66" t="s">
        <v>21</v>
      </c>
      <c r="L5" s="67" t="s">
        <v>22</v>
      </c>
      <c r="M5" s="68" t="s">
        <v>21</v>
      </c>
      <c r="N5" s="69" t="s">
        <v>22</v>
      </c>
      <c r="O5" s="131"/>
      <c r="P5" s="131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</row>
    <row r="6" spans="1:251" s="3" customFormat="1" ht="24.95" customHeight="1">
      <c r="A6" s="22" t="s">
        <v>23</v>
      </c>
      <c r="B6" s="134" t="s">
        <v>24</v>
      </c>
      <c r="C6" s="21" t="s">
        <v>25</v>
      </c>
      <c r="D6" s="23"/>
      <c r="E6" s="137" t="s">
        <v>26</v>
      </c>
      <c r="F6" s="24" t="s">
        <v>27</v>
      </c>
      <c r="G6" s="25">
        <v>52</v>
      </c>
      <c r="H6" s="26">
        <v>65</v>
      </c>
      <c r="I6" s="70">
        <v>128</v>
      </c>
      <c r="J6" s="71">
        <f>G6*12</f>
        <v>624</v>
      </c>
      <c r="K6" s="72"/>
      <c r="L6" s="73">
        <f>K6*J6</f>
        <v>0</v>
      </c>
      <c r="M6" s="72">
        <v>1</v>
      </c>
      <c r="N6" s="74">
        <f>M6*J6</f>
        <v>624</v>
      </c>
      <c r="O6" s="75">
        <f>K6*12*1.5</f>
        <v>0</v>
      </c>
      <c r="P6" s="75">
        <f>M6*12*1.5</f>
        <v>18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</row>
    <row r="7" spans="1:251" s="4" customFormat="1" ht="25.5" customHeight="1">
      <c r="A7" s="22" t="s">
        <v>28</v>
      </c>
      <c r="B7" s="135"/>
      <c r="C7" s="21" t="s">
        <v>29</v>
      </c>
      <c r="D7" s="27"/>
      <c r="E7" s="138"/>
      <c r="F7" s="24" t="s">
        <v>27</v>
      </c>
      <c r="G7" s="25">
        <v>50</v>
      </c>
      <c r="H7" s="26">
        <v>62</v>
      </c>
      <c r="I7" s="70">
        <v>125</v>
      </c>
      <c r="J7" s="71">
        <f t="shared" ref="J7:J11" si="0">G7*12</f>
        <v>600</v>
      </c>
      <c r="K7" s="72"/>
      <c r="L7" s="73">
        <f t="shared" ref="L7:L29" si="1">K7*J7</f>
        <v>0</v>
      </c>
      <c r="M7" s="72">
        <v>1</v>
      </c>
      <c r="N7" s="74">
        <f t="shared" ref="N7:N29" si="2">M7*J7</f>
        <v>600</v>
      </c>
      <c r="O7" s="75">
        <f t="shared" ref="O7:O11" si="3">K7*12*1.5</f>
        <v>0</v>
      </c>
      <c r="P7" s="75">
        <f t="shared" ref="P7:P11" si="4">M7*12*1.5</f>
        <v>18</v>
      </c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</row>
    <row r="8" spans="1:251" s="4" customFormat="1" ht="25.5" customHeight="1">
      <c r="A8" s="22" t="s">
        <v>30</v>
      </c>
      <c r="B8" s="135"/>
      <c r="C8" s="21" t="s">
        <v>31</v>
      </c>
      <c r="D8" s="27"/>
      <c r="E8" s="138"/>
      <c r="F8" s="24" t="s">
        <v>27</v>
      </c>
      <c r="G8" s="25">
        <v>48</v>
      </c>
      <c r="H8" s="26">
        <v>60</v>
      </c>
      <c r="I8" s="70">
        <v>120</v>
      </c>
      <c r="J8" s="71">
        <f t="shared" si="0"/>
        <v>576</v>
      </c>
      <c r="K8" s="72"/>
      <c r="L8" s="73">
        <f t="shared" si="1"/>
        <v>0</v>
      </c>
      <c r="M8" s="72">
        <v>1</v>
      </c>
      <c r="N8" s="74">
        <f t="shared" si="2"/>
        <v>576</v>
      </c>
      <c r="O8" s="75">
        <f t="shared" si="3"/>
        <v>0</v>
      </c>
      <c r="P8" s="75">
        <f t="shared" si="4"/>
        <v>18</v>
      </c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</row>
    <row r="9" spans="1:251" s="4" customFormat="1" ht="25.5" customHeight="1">
      <c r="A9" s="22" t="s">
        <v>32</v>
      </c>
      <c r="B9" s="135"/>
      <c r="C9" s="21" t="s">
        <v>33</v>
      </c>
      <c r="D9" s="27"/>
      <c r="E9" s="138"/>
      <c r="F9" s="24" t="s">
        <v>27</v>
      </c>
      <c r="G9" s="25">
        <v>52</v>
      </c>
      <c r="H9" s="26">
        <v>65</v>
      </c>
      <c r="I9" s="70">
        <v>128</v>
      </c>
      <c r="J9" s="71">
        <f t="shared" si="0"/>
        <v>624</v>
      </c>
      <c r="K9" s="72"/>
      <c r="L9" s="73">
        <f t="shared" si="1"/>
        <v>0</v>
      </c>
      <c r="M9" s="72">
        <v>1</v>
      </c>
      <c r="N9" s="74">
        <f t="shared" si="2"/>
        <v>624</v>
      </c>
      <c r="O9" s="75">
        <f t="shared" si="3"/>
        <v>0</v>
      </c>
      <c r="P9" s="75">
        <f t="shared" si="4"/>
        <v>18</v>
      </c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spans="1:251" s="4" customFormat="1" ht="25.5" customHeight="1">
      <c r="A10" s="22" t="s">
        <v>34</v>
      </c>
      <c r="B10" s="135"/>
      <c r="C10" s="21" t="s">
        <v>35</v>
      </c>
      <c r="D10" s="27"/>
      <c r="E10" s="138"/>
      <c r="F10" s="24" t="s">
        <v>27</v>
      </c>
      <c r="G10" s="25">
        <v>50</v>
      </c>
      <c r="H10" s="26">
        <v>62</v>
      </c>
      <c r="I10" s="70">
        <v>125</v>
      </c>
      <c r="J10" s="71">
        <f t="shared" si="0"/>
        <v>600</v>
      </c>
      <c r="K10" s="72"/>
      <c r="L10" s="73">
        <f t="shared" si="1"/>
        <v>0</v>
      </c>
      <c r="M10" s="72">
        <v>1</v>
      </c>
      <c r="N10" s="74">
        <f t="shared" si="2"/>
        <v>600</v>
      </c>
      <c r="O10" s="75">
        <f t="shared" si="3"/>
        <v>0</v>
      </c>
      <c r="P10" s="75">
        <f t="shared" si="4"/>
        <v>18</v>
      </c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</row>
    <row r="11" spans="1:251" s="4" customFormat="1" ht="25.5" customHeight="1">
      <c r="A11" s="22" t="s">
        <v>36</v>
      </c>
      <c r="B11" s="135"/>
      <c r="C11" s="21" t="s">
        <v>37</v>
      </c>
      <c r="D11" s="28"/>
      <c r="E11" s="139"/>
      <c r="F11" s="24" t="s">
        <v>27</v>
      </c>
      <c r="G11" s="25">
        <v>48</v>
      </c>
      <c r="H11" s="26">
        <v>60</v>
      </c>
      <c r="I11" s="70">
        <v>120</v>
      </c>
      <c r="J11" s="71">
        <f t="shared" si="0"/>
        <v>576</v>
      </c>
      <c r="K11" s="72"/>
      <c r="L11" s="73">
        <f t="shared" si="1"/>
        <v>0</v>
      </c>
      <c r="M11" s="72">
        <v>1</v>
      </c>
      <c r="N11" s="74">
        <f t="shared" si="2"/>
        <v>576</v>
      </c>
      <c r="O11" s="75">
        <f t="shared" si="3"/>
        <v>0</v>
      </c>
      <c r="P11" s="75">
        <f t="shared" si="4"/>
        <v>18</v>
      </c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</row>
    <row r="12" spans="1:251" s="4" customFormat="1" ht="25.5" customHeight="1">
      <c r="A12" s="103" t="s">
        <v>38</v>
      </c>
      <c r="B12" s="135"/>
      <c r="C12" s="30" t="s">
        <v>25</v>
      </c>
      <c r="D12" s="31"/>
      <c r="E12" s="140" t="s">
        <v>39</v>
      </c>
      <c r="F12" s="32" t="s">
        <v>40</v>
      </c>
      <c r="G12" s="33">
        <v>238</v>
      </c>
      <c r="H12" s="34">
        <v>280</v>
      </c>
      <c r="I12" s="76">
        <v>430</v>
      </c>
      <c r="J12" s="77">
        <f>G12</f>
        <v>238</v>
      </c>
      <c r="K12" s="78"/>
      <c r="L12" s="79">
        <f t="shared" si="1"/>
        <v>0</v>
      </c>
      <c r="M12" s="78">
        <v>1</v>
      </c>
      <c r="N12" s="80">
        <f t="shared" si="2"/>
        <v>238</v>
      </c>
      <c r="O12" s="81">
        <f>K12*7.5</f>
        <v>0</v>
      </c>
      <c r="P12" s="81">
        <f>M12*7.5</f>
        <v>7.5</v>
      </c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</row>
    <row r="13" spans="1:251" s="4" customFormat="1" ht="25.5" customHeight="1">
      <c r="A13" s="29" t="s">
        <v>41</v>
      </c>
      <c r="B13" s="135"/>
      <c r="C13" s="30" t="s">
        <v>29</v>
      </c>
      <c r="D13" s="35"/>
      <c r="E13" s="141"/>
      <c r="F13" s="32" t="s">
        <v>40</v>
      </c>
      <c r="G13" s="33">
        <v>230</v>
      </c>
      <c r="H13" s="34">
        <v>270</v>
      </c>
      <c r="I13" s="76">
        <v>420</v>
      </c>
      <c r="J13" s="77">
        <f t="shared" ref="J13:J17" si="5">G13</f>
        <v>230</v>
      </c>
      <c r="K13" s="78"/>
      <c r="L13" s="79">
        <f t="shared" si="1"/>
        <v>0</v>
      </c>
      <c r="M13" s="78">
        <v>1</v>
      </c>
      <c r="N13" s="80">
        <f t="shared" si="2"/>
        <v>230</v>
      </c>
      <c r="O13" s="81">
        <f t="shared" ref="O13:O17" si="6">K13*7.5</f>
        <v>0</v>
      </c>
      <c r="P13" s="81">
        <f t="shared" ref="P13:P17" si="7">M13*7.5</f>
        <v>7.5</v>
      </c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</row>
    <row r="14" spans="1:251" s="4" customFormat="1" ht="25.5" customHeight="1">
      <c r="A14" s="29" t="s">
        <v>42</v>
      </c>
      <c r="B14" s="135"/>
      <c r="C14" s="30" t="s">
        <v>31</v>
      </c>
      <c r="D14" s="35"/>
      <c r="E14" s="141"/>
      <c r="F14" s="32" t="s">
        <v>40</v>
      </c>
      <c r="G14" s="33">
        <v>225</v>
      </c>
      <c r="H14" s="34">
        <v>265</v>
      </c>
      <c r="I14" s="76">
        <v>410</v>
      </c>
      <c r="J14" s="77">
        <f t="shared" si="5"/>
        <v>225</v>
      </c>
      <c r="K14" s="78"/>
      <c r="L14" s="79">
        <f t="shared" si="1"/>
        <v>0</v>
      </c>
      <c r="M14" s="78">
        <v>1</v>
      </c>
      <c r="N14" s="80">
        <f t="shared" si="2"/>
        <v>225</v>
      </c>
      <c r="O14" s="81">
        <f t="shared" si="6"/>
        <v>0</v>
      </c>
      <c r="P14" s="81">
        <f t="shared" si="7"/>
        <v>7.5</v>
      </c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</row>
    <row r="15" spans="1:251" s="4" customFormat="1" ht="25.5" customHeight="1">
      <c r="A15" s="29" t="s">
        <v>43</v>
      </c>
      <c r="B15" s="135"/>
      <c r="C15" s="30" t="s">
        <v>33</v>
      </c>
      <c r="D15" s="35"/>
      <c r="E15" s="141"/>
      <c r="F15" s="32" t="s">
        <v>40</v>
      </c>
      <c r="G15" s="33">
        <v>238</v>
      </c>
      <c r="H15" s="34">
        <v>280</v>
      </c>
      <c r="I15" s="76">
        <v>430</v>
      </c>
      <c r="J15" s="77">
        <f t="shared" si="5"/>
        <v>238</v>
      </c>
      <c r="K15" s="78"/>
      <c r="L15" s="79">
        <f t="shared" si="1"/>
        <v>0</v>
      </c>
      <c r="M15" s="78">
        <v>1</v>
      </c>
      <c r="N15" s="80">
        <f t="shared" si="2"/>
        <v>238</v>
      </c>
      <c r="O15" s="81">
        <f t="shared" si="6"/>
        <v>0</v>
      </c>
      <c r="P15" s="81">
        <f t="shared" si="7"/>
        <v>7.5</v>
      </c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</row>
    <row r="16" spans="1:251" s="5" customFormat="1" ht="25.5" customHeight="1">
      <c r="A16" s="29" t="s">
        <v>44</v>
      </c>
      <c r="B16" s="135"/>
      <c r="C16" s="30" t="s">
        <v>35</v>
      </c>
      <c r="D16" s="35"/>
      <c r="E16" s="141"/>
      <c r="F16" s="32" t="s">
        <v>40</v>
      </c>
      <c r="G16" s="33">
        <v>230</v>
      </c>
      <c r="H16" s="34">
        <v>270</v>
      </c>
      <c r="I16" s="76">
        <v>420</v>
      </c>
      <c r="J16" s="77">
        <f t="shared" si="5"/>
        <v>230</v>
      </c>
      <c r="K16" s="78"/>
      <c r="L16" s="79">
        <f t="shared" si="1"/>
        <v>0</v>
      </c>
      <c r="M16" s="78">
        <v>1</v>
      </c>
      <c r="N16" s="80">
        <f t="shared" si="2"/>
        <v>230</v>
      </c>
      <c r="O16" s="81">
        <f t="shared" si="6"/>
        <v>0</v>
      </c>
      <c r="P16" s="81">
        <f t="shared" si="7"/>
        <v>7.5</v>
      </c>
    </row>
    <row r="17" spans="1:251" s="5" customFormat="1" ht="25.5" customHeight="1">
      <c r="A17" s="29" t="s">
        <v>45</v>
      </c>
      <c r="B17" s="136"/>
      <c r="C17" s="30" t="s">
        <v>37</v>
      </c>
      <c r="D17" s="36"/>
      <c r="E17" s="142"/>
      <c r="F17" s="32" t="s">
        <v>40</v>
      </c>
      <c r="G17" s="33">
        <v>225</v>
      </c>
      <c r="H17" s="34">
        <v>265</v>
      </c>
      <c r="I17" s="76">
        <v>410</v>
      </c>
      <c r="J17" s="77">
        <f t="shared" si="5"/>
        <v>225</v>
      </c>
      <c r="K17" s="78"/>
      <c r="L17" s="79">
        <f t="shared" si="1"/>
        <v>0</v>
      </c>
      <c r="M17" s="78">
        <v>1</v>
      </c>
      <c r="N17" s="80">
        <f t="shared" si="2"/>
        <v>225</v>
      </c>
      <c r="O17" s="81">
        <f t="shared" si="6"/>
        <v>0</v>
      </c>
      <c r="P17" s="81">
        <f t="shared" si="7"/>
        <v>7.5</v>
      </c>
    </row>
    <row r="18" spans="1:251" s="6" customFormat="1" ht="25.5" customHeight="1">
      <c r="A18" s="104" t="s">
        <v>46</v>
      </c>
      <c r="B18" s="134" t="s">
        <v>47</v>
      </c>
      <c r="C18" s="21" t="s">
        <v>48</v>
      </c>
      <c r="D18" s="23"/>
      <c r="E18" s="137" t="s">
        <v>49</v>
      </c>
      <c r="F18" s="24" t="s">
        <v>50</v>
      </c>
      <c r="G18" s="25">
        <v>50</v>
      </c>
      <c r="H18" s="26">
        <v>62</v>
      </c>
      <c r="I18" s="70">
        <v>98</v>
      </c>
      <c r="J18" s="71">
        <f>G18*6</f>
        <v>300</v>
      </c>
      <c r="K18" s="72"/>
      <c r="L18" s="73">
        <f t="shared" si="1"/>
        <v>0</v>
      </c>
      <c r="M18" s="72">
        <v>1</v>
      </c>
      <c r="N18" s="74">
        <f t="shared" si="2"/>
        <v>300</v>
      </c>
      <c r="O18" s="75">
        <f>K18*12</f>
        <v>0</v>
      </c>
      <c r="P18" s="75">
        <f>M18*12</f>
        <v>12</v>
      </c>
    </row>
    <row r="19" spans="1:251" s="6" customFormat="1" ht="25.5" customHeight="1">
      <c r="A19" s="104" t="s">
        <v>51</v>
      </c>
      <c r="B19" s="135"/>
      <c r="C19" s="21" t="s">
        <v>52</v>
      </c>
      <c r="D19" s="27"/>
      <c r="E19" s="138"/>
      <c r="F19" s="24" t="s">
        <v>50</v>
      </c>
      <c r="G19" s="25">
        <v>48</v>
      </c>
      <c r="H19" s="26">
        <v>60</v>
      </c>
      <c r="I19" s="70">
        <v>95</v>
      </c>
      <c r="J19" s="71">
        <f t="shared" ref="J19:J23" si="8">G19*6</f>
        <v>288</v>
      </c>
      <c r="K19" s="72"/>
      <c r="L19" s="73">
        <f t="shared" si="1"/>
        <v>0</v>
      </c>
      <c r="M19" s="72">
        <v>1</v>
      </c>
      <c r="N19" s="74">
        <f t="shared" si="2"/>
        <v>288</v>
      </c>
      <c r="O19" s="75">
        <f t="shared" ref="O19:O23" si="9">K19*12</f>
        <v>0</v>
      </c>
      <c r="P19" s="75">
        <f t="shared" ref="P19:P23" si="10">M19*12</f>
        <v>12</v>
      </c>
    </row>
    <row r="20" spans="1:251" s="6" customFormat="1" ht="25.5" customHeight="1">
      <c r="A20" s="104" t="s">
        <v>53</v>
      </c>
      <c r="B20" s="135"/>
      <c r="C20" s="21" t="s">
        <v>54</v>
      </c>
      <c r="D20" s="27"/>
      <c r="E20" s="138"/>
      <c r="F20" s="24" t="s">
        <v>50</v>
      </c>
      <c r="G20" s="25">
        <v>50</v>
      </c>
      <c r="H20" s="26">
        <v>62</v>
      </c>
      <c r="I20" s="70">
        <v>98</v>
      </c>
      <c r="J20" s="71">
        <f t="shared" si="8"/>
        <v>300</v>
      </c>
      <c r="K20" s="72"/>
      <c r="L20" s="73">
        <f t="shared" si="1"/>
        <v>0</v>
      </c>
      <c r="M20" s="72">
        <v>1</v>
      </c>
      <c r="N20" s="74">
        <f t="shared" si="2"/>
        <v>300</v>
      </c>
      <c r="O20" s="75">
        <f t="shared" si="9"/>
        <v>0</v>
      </c>
      <c r="P20" s="75">
        <f t="shared" si="10"/>
        <v>12</v>
      </c>
    </row>
    <row r="21" spans="1:251" s="6" customFormat="1" ht="25.5" customHeight="1">
      <c r="A21" s="104" t="s">
        <v>55</v>
      </c>
      <c r="B21" s="135"/>
      <c r="C21" s="21" t="s">
        <v>56</v>
      </c>
      <c r="D21" s="27"/>
      <c r="E21" s="138"/>
      <c r="F21" s="24" t="s">
        <v>50</v>
      </c>
      <c r="G21" s="25">
        <v>48</v>
      </c>
      <c r="H21" s="26">
        <v>60</v>
      </c>
      <c r="I21" s="70">
        <v>95</v>
      </c>
      <c r="J21" s="71">
        <f t="shared" si="8"/>
        <v>288</v>
      </c>
      <c r="K21" s="72"/>
      <c r="L21" s="73">
        <f t="shared" si="1"/>
        <v>0</v>
      </c>
      <c r="M21" s="72">
        <v>1</v>
      </c>
      <c r="N21" s="74">
        <f t="shared" si="2"/>
        <v>288</v>
      </c>
      <c r="O21" s="75">
        <f t="shared" si="9"/>
        <v>0</v>
      </c>
      <c r="P21" s="75">
        <f t="shared" si="10"/>
        <v>12</v>
      </c>
    </row>
    <row r="22" spans="1:251" s="6" customFormat="1" ht="25.5" customHeight="1">
      <c r="A22" s="104" t="s">
        <v>57</v>
      </c>
      <c r="B22" s="135"/>
      <c r="C22" s="21" t="s">
        <v>58</v>
      </c>
      <c r="D22" s="27"/>
      <c r="E22" s="138"/>
      <c r="F22" s="24" t="s">
        <v>50</v>
      </c>
      <c r="G22" s="25">
        <v>50</v>
      </c>
      <c r="H22" s="26">
        <v>62</v>
      </c>
      <c r="I22" s="70">
        <v>98</v>
      </c>
      <c r="J22" s="71">
        <f t="shared" si="8"/>
        <v>300</v>
      </c>
      <c r="K22" s="82"/>
      <c r="L22" s="73">
        <f t="shared" ref="L22:L28" si="11">K22*J22</f>
        <v>0</v>
      </c>
      <c r="M22" s="72">
        <v>1</v>
      </c>
      <c r="N22" s="74">
        <f t="shared" ref="N22:N28" si="12">M22*J22</f>
        <v>300</v>
      </c>
      <c r="O22" s="75">
        <f t="shared" si="9"/>
        <v>0</v>
      </c>
      <c r="P22" s="75">
        <f t="shared" si="10"/>
        <v>12</v>
      </c>
    </row>
    <row r="23" spans="1:251" s="6" customFormat="1" ht="25.5" customHeight="1">
      <c r="A23" s="104" t="s">
        <v>59</v>
      </c>
      <c r="B23" s="135"/>
      <c r="C23" s="21" t="s">
        <v>60</v>
      </c>
      <c r="D23" s="28"/>
      <c r="E23" s="139"/>
      <c r="F23" s="24" t="s">
        <v>50</v>
      </c>
      <c r="G23" s="25">
        <v>48</v>
      </c>
      <c r="H23" s="26">
        <v>60</v>
      </c>
      <c r="I23" s="70">
        <v>95</v>
      </c>
      <c r="J23" s="71">
        <f t="shared" si="8"/>
        <v>288</v>
      </c>
      <c r="K23" s="72"/>
      <c r="L23" s="73">
        <f t="shared" si="11"/>
        <v>0</v>
      </c>
      <c r="M23" s="72">
        <v>1</v>
      </c>
      <c r="N23" s="74">
        <f t="shared" si="12"/>
        <v>288</v>
      </c>
      <c r="O23" s="75">
        <f t="shared" si="9"/>
        <v>0</v>
      </c>
      <c r="P23" s="75">
        <f t="shared" si="10"/>
        <v>12</v>
      </c>
    </row>
    <row r="24" spans="1:251" s="6" customFormat="1" ht="25.5" customHeight="1">
      <c r="A24" s="37" t="s">
        <v>61</v>
      </c>
      <c r="B24" s="135"/>
      <c r="C24" s="30" t="s">
        <v>48</v>
      </c>
      <c r="D24" s="31"/>
      <c r="E24" s="140" t="s">
        <v>62</v>
      </c>
      <c r="F24" s="32" t="s">
        <v>40</v>
      </c>
      <c r="G24" s="33">
        <v>196</v>
      </c>
      <c r="H24" s="34">
        <v>230</v>
      </c>
      <c r="I24" s="34">
        <v>350</v>
      </c>
      <c r="J24" s="77">
        <f t="shared" ref="J24:J28" si="13">G24</f>
        <v>196</v>
      </c>
      <c r="K24" s="78"/>
      <c r="L24" s="79">
        <f t="shared" si="11"/>
        <v>0</v>
      </c>
      <c r="M24" s="78">
        <v>1</v>
      </c>
      <c r="N24" s="80">
        <f t="shared" si="12"/>
        <v>196</v>
      </c>
      <c r="O24" s="81">
        <f t="shared" ref="O24:O28" si="14">K24*10</f>
        <v>0</v>
      </c>
      <c r="P24" s="81">
        <f t="shared" ref="P24:P29" si="15">M24*10</f>
        <v>10</v>
      </c>
    </row>
    <row r="25" spans="1:251" s="6" customFormat="1" ht="25.5" customHeight="1">
      <c r="A25" s="37" t="s">
        <v>63</v>
      </c>
      <c r="B25" s="135"/>
      <c r="C25" s="30" t="s">
        <v>52</v>
      </c>
      <c r="D25" s="35"/>
      <c r="E25" s="141"/>
      <c r="F25" s="32" t="s">
        <v>40</v>
      </c>
      <c r="G25" s="33">
        <v>190</v>
      </c>
      <c r="H25" s="34">
        <v>225</v>
      </c>
      <c r="I25" s="34">
        <v>340</v>
      </c>
      <c r="J25" s="77">
        <f t="shared" si="13"/>
        <v>190</v>
      </c>
      <c r="K25" s="78"/>
      <c r="L25" s="79">
        <f t="shared" si="11"/>
        <v>0</v>
      </c>
      <c r="M25" s="78">
        <v>1</v>
      </c>
      <c r="N25" s="80">
        <f t="shared" si="12"/>
        <v>190</v>
      </c>
      <c r="O25" s="81">
        <f t="shared" si="14"/>
        <v>0</v>
      </c>
      <c r="P25" s="81">
        <f t="shared" si="15"/>
        <v>10</v>
      </c>
    </row>
    <row r="26" spans="1:251" s="6" customFormat="1" ht="25.5" customHeight="1">
      <c r="A26" s="37" t="s">
        <v>64</v>
      </c>
      <c r="B26" s="135"/>
      <c r="C26" s="30" t="s">
        <v>54</v>
      </c>
      <c r="D26" s="35"/>
      <c r="E26" s="141"/>
      <c r="F26" s="32" t="s">
        <v>40</v>
      </c>
      <c r="G26" s="33">
        <v>196</v>
      </c>
      <c r="H26" s="34">
        <v>230</v>
      </c>
      <c r="I26" s="34">
        <v>350</v>
      </c>
      <c r="J26" s="77">
        <f t="shared" si="13"/>
        <v>196</v>
      </c>
      <c r="K26" s="78"/>
      <c r="L26" s="79">
        <f t="shared" si="11"/>
        <v>0</v>
      </c>
      <c r="M26" s="78">
        <v>1</v>
      </c>
      <c r="N26" s="80">
        <f t="shared" si="12"/>
        <v>196</v>
      </c>
      <c r="O26" s="81">
        <f t="shared" si="14"/>
        <v>0</v>
      </c>
      <c r="P26" s="81">
        <f t="shared" si="15"/>
        <v>10</v>
      </c>
    </row>
    <row r="27" spans="1:251" s="6" customFormat="1" ht="25.5" customHeight="1">
      <c r="A27" s="37" t="s">
        <v>65</v>
      </c>
      <c r="B27" s="135"/>
      <c r="C27" s="30" t="s">
        <v>56</v>
      </c>
      <c r="D27" s="35"/>
      <c r="E27" s="141"/>
      <c r="F27" s="32" t="s">
        <v>40</v>
      </c>
      <c r="G27" s="33">
        <v>190</v>
      </c>
      <c r="H27" s="34">
        <v>225</v>
      </c>
      <c r="I27" s="34">
        <v>340</v>
      </c>
      <c r="J27" s="77">
        <f t="shared" si="13"/>
        <v>190</v>
      </c>
      <c r="K27" s="78"/>
      <c r="L27" s="79">
        <f t="shared" si="11"/>
        <v>0</v>
      </c>
      <c r="M27" s="78">
        <v>1</v>
      </c>
      <c r="N27" s="80">
        <f t="shared" si="12"/>
        <v>190</v>
      </c>
      <c r="O27" s="81">
        <f t="shared" si="14"/>
        <v>0</v>
      </c>
      <c r="P27" s="81">
        <f t="shared" si="15"/>
        <v>10</v>
      </c>
    </row>
    <row r="28" spans="1:251" s="6" customFormat="1" ht="25.5" customHeight="1">
      <c r="A28" s="37" t="s">
        <v>66</v>
      </c>
      <c r="B28" s="135"/>
      <c r="C28" s="30" t="s">
        <v>58</v>
      </c>
      <c r="D28" s="35"/>
      <c r="E28" s="141"/>
      <c r="F28" s="32" t="s">
        <v>40</v>
      </c>
      <c r="G28" s="33">
        <v>196</v>
      </c>
      <c r="H28" s="34">
        <v>230</v>
      </c>
      <c r="I28" s="34">
        <v>350</v>
      </c>
      <c r="J28" s="77">
        <f t="shared" si="13"/>
        <v>196</v>
      </c>
      <c r="K28" s="78"/>
      <c r="L28" s="79">
        <f t="shared" si="11"/>
        <v>0</v>
      </c>
      <c r="M28" s="78">
        <v>1</v>
      </c>
      <c r="N28" s="80">
        <f t="shared" si="12"/>
        <v>196</v>
      </c>
      <c r="O28" s="81">
        <f t="shared" si="14"/>
        <v>0</v>
      </c>
      <c r="P28" s="81">
        <f t="shared" si="15"/>
        <v>10</v>
      </c>
    </row>
    <row r="29" spans="1:251" s="6" customFormat="1" ht="25.5" customHeight="1">
      <c r="A29" s="37" t="s">
        <v>67</v>
      </c>
      <c r="B29" s="136"/>
      <c r="C29" s="30" t="s">
        <v>60</v>
      </c>
      <c r="D29" s="36"/>
      <c r="E29" s="142"/>
      <c r="F29" s="32" t="s">
        <v>40</v>
      </c>
      <c r="G29" s="33">
        <v>190</v>
      </c>
      <c r="H29" s="34">
        <v>225</v>
      </c>
      <c r="I29" s="34">
        <v>340</v>
      </c>
      <c r="J29" s="77">
        <f t="shared" ref="J29" si="16">G29</f>
        <v>190</v>
      </c>
      <c r="K29" s="78"/>
      <c r="L29" s="79">
        <f t="shared" si="1"/>
        <v>0</v>
      </c>
      <c r="M29" s="78">
        <v>1</v>
      </c>
      <c r="N29" s="80">
        <f t="shared" si="2"/>
        <v>190</v>
      </c>
      <c r="O29" s="81">
        <f t="shared" ref="O29" si="17">K29*10</f>
        <v>0</v>
      </c>
      <c r="P29" s="81">
        <f t="shared" si="15"/>
        <v>10</v>
      </c>
    </row>
    <row r="30" spans="1:251" s="7" customFormat="1" ht="24" customHeight="1">
      <c r="C30" s="38"/>
      <c r="D30" s="38"/>
      <c r="E30" s="39"/>
      <c r="F30" s="40"/>
      <c r="G30" s="41"/>
      <c r="H30" s="42" t="s">
        <v>68</v>
      </c>
      <c r="I30" s="83"/>
      <c r="J30" s="84" t="s">
        <v>69</v>
      </c>
      <c r="K30" s="85">
        <f>SUM(K6:K29)</f>
        <v>0</v>
      </c>
      <c r="L30" s="86">
        <f t="shared" ref="L30:P30" si="18">SUM(L7:L29)</f>
        <v>0</v>
      </c>
      <c r="M30" s="85">
        <f>SUM(M6:M29)</f>
        <v>24</v>
      </c>
      <c r="N30" s="87">
        <f t="shared" si="18"/>
        <v>7284</v>
      </c>
      <c r="O30" s="85">
        <f t="shared" si="18"/>
        <v>0</v>
      </c>
      <c r="P30" s="85">
        <f t="shared" si="18"/>
        <v>267</v>
      </c>
    </row>
    <row r="31" spans="1:251" ht="30" customHeight="1">
      <c r="A31" s="43" t="s">
        <v>70</v>
      </c>
      <c r="B31" s="44"/>
      <c r="C31" s="45"/>
      <c r="D31" s="45"/>
      <c r="F31" s="149" t="s">
        <v>71</v>
      </c>
      <c r="G31" s="149"/>
      <c r="H31" s="150">
        <f>L30</f>
        <v>0</v>
      </c>
      <c r="I31" s="150"/>
      <c r="J31" s="150"/>
      <c r="K31" s="88"/>
      <c r="L31" s="88"/>
      <c r="M31" s="89"/>
      <c r="N31" s="7"/>
      <c r="O31" s="90" t="s">
        <v>72</v>
      </c>
      <c r="P31" s="91">
        <f>O30+P30</f>
        <v>267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6"/>
      <c r="GZ31" s="6"/>
      <c r="HA31" s="6"/>
      <c r="HB31" s="6"/>
      <c r="HC31" s="6"/>
      <c r="HD31" s="6"/>
      <c r="HE31" s="6"/>
      <c r="IK31"/>
      <c r="IL31"/>
      <c r="IM31"/>
      <c r="IN31"/>
      <c r="IO31"/>
      <c r="IP31"/>
      <c r="IQ31"/>
    </row>
    <row r="32" spans="1:251" ht="30" customHeight="1">
      <c r="A32" s="43"/>
      <c r="B32" s="44"/>
      <c r="C32" s="45"/>
      <c r="D32" s="45"/>
      <c r="F32" s="151" t="s">
        <v>73</v>
      </c>
      <c r="G32" s="151"/>
      <c r="H32" s="152">
        <f>N30</f>
        <v>7284</v>
      </c>
      <c r="I32" s="152"/>
      <c r="J32" s="152"/>
      <c r="K32" s="88"/>
      <c r="L32" s="88"/>
      <c r="M32" s="89"/>
      <c r="N32" s="7"/>
      <c r="O32" s="90"/>
      <c r="P32" s="92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6"/>
      <c r="GZ32" s="6"/>
      <c r="HA32" s="6"/>
      <c r="HB32" s="6"/>
      <c r="HC32" s="6"/>
      <c r="HD32" s="6"/>
      <c r="HE32" s="6"/>
      <c r="IK32"/>
      <c r="IL32"/>
      <c r="IM32"/>
      <c r="IN32"/>
      <c r="IO32"/>
      <c r="IP32"/>
      <c r="IQ32"/>
    </row>
    <row r="33" spans="1:251" ht="30" customHeight="1">
      <c r="A33" s="43"/>
      <c r="B33" s="44"/>
      <c r="C33" s="45"/>
      <c r="D33" s="45"/>
      <c r="F33" s="151" t="s">
        <v>74</v>
      </c>
      <c r="G33" s="151"/>
      <c r="H33" s="155">
        <f>H32/(H32+H31)</f>
        <v>1</v>
      </c>
      <c r="I33" s="155"/>
      <c r="J33" s="155"/>
      <c r="K33" s="88"/>
      <c r="L33" s="88"/>
      <c r="M33" s="89"/>
      <c r="N33" s="7"/>
      <c r="O33" s="90"/>
      <c r="P33" s="92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6"/>
      <c r="GZ33" s="6"/>
      <c r="HA33" s="6"/>
      <c r="HB33" s="6"/>
      <c r="HC33" s="6"/>
      <c r="HD33" s="6"/>
      <c r="HE33" s="6"/>
      <c r="IK33"/>
      <c r="IL33"/>
      <c r="IM33"/>
      <c r="IN33"/>
      <c r="IO33"/>
      <c r="IP33"/>
      <c r="IQ33"/>
    </row>
    <row r="34" spans="1:251" ht="27.95" customHeight="1">
      <c r="A34" s="156" t="s">
        <v>75</v>
      </c>
      <c r="B34" s="156"/>
      <c r="C34" s="156"/>
      <c r="D34" s="156"/>
      <c r="E34" s="156"/>
      <c r="F34" s="156"/>
      <c r="G34" s="156"/>
      <c r="H34" s="156"/>
      <c r="I34" s="156"/>
      <c r="J34" s="156"/>
      <c r="K34" s="93"/>
      <c r="L34" s="94"/>
      <c r="M34" s="95"/>
      <c r="N34" s="93"/>
      <c r="O34" s="96"/>
      <c r="P34" s="96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</row>
    <row r="35" spans="1:251" ht="27.95" customHeight="1">
      <c r="A35" s="47" t="s">
        <v>76</v>
      </c>
      <c r="B35" s="144" t="s">
        <v>77</v>
      </c>
      <c r="C35" s="144"/>
      <c r="D35" s="48"/>
      <c r="E35" s="46"/>
      <c r="F35" s="46"/>
      <c r="G35" s="46"/>
      <c r="H35" s="46"/>
      <c r="I35" s="46"/>
      <c r="J35" s="46"/>
      <c r="K35" s="93"/>
      <c r="L35" s="94"/>
      <c r="M35" s="95"/>
      <c r="N35" s="93"/>
      <c r="O35" s="96"/>
      <c r="P35" s="96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</row>
    <row r="36" spans="1:251" ht="27.95" customHeight="1">
      <c r="A36" s="47" t="s">
        <v>78</v>
      </c>
      <c r="B36" s="144" t="s">
        <v>79</v>
      </c>
      <c r="C36" s="144"/>
      <c r="D36" s="144"/>
      <c r="E36" s="144"/>
      <c r="F36" s="144"/>
      <c r="G36" s="144"/>
      <c r="H36" s="144"/>
      <c r="I36" s="144"/>
      <c r="J36" s="144"/>
      <c r="K36" s="144"/>
      <c r="L36" s="94"/>
      <c r="M36" s="95"/>
      <c r="N36" s="93"/>
      <c r="O36" s="96"/>
      <c r="P36" s="96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</row>
    <row r="37" spans="1:251" ht="25.5" customHeight="1">
      <c r="A37" s="46" t="s">
        <v>80</v>
      </c>
      <c r="B37" s="49"/>
      <c r="C37" s="50"/>
      <c r="D37" s="50"/>
      <c r="E37" s="7"/>
      <c r="F37" s="7"/>
      <c r="G37" s="41"/>
      <c r="H37" s="51"/>
      <c r="I37" s="97"/>
      <c r="J37" s="97"/>
      <c r="K37" s="96"/>
      <c r="L37" s="98"/>
      <c r="M37" s="99"/>
      <c r="N37" s="96"/>
      <c r="O37" s="96"/>
      <c r="P37" s="96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</row>
    <row r="38" spans="1:251" s="6" customFormat="1">
      <c r="A38" s="52" t="s">
        <v>81</v>
      </c>
      <c r="B38" s="52"/>
      <c r="C38" s="53"/>
      <c r="D38" s="53"/>
      <c r="E38" s="52"/>
      <c r="F38" s="52"/>
      <c r="G38" s="54"/>
      <c r="H38" s="52"/>
      <c r="I38" s="52"/>
      <c r="J38" s="52"/>
      <c r="K38" s="100"/>
      <c r="L38" s="101"/>
      <c r="M38" s="102"/>
      <c r="N38" s="100"/>
      <c r="O38" s="96"/>
      <c r="P38" s="96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</row>
    <row r="39" spans="1:251" ht="17.100000000000001" customHeight="1">
      <c r="H39" s="132"/>
      <c r="I39" s="132"/>
      <c r="J39" s="55"/>
      <c r="O39" s="96"/>
      <c r="P39" s="96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</row>
    <row r="40" spans="1:251" ht="89.1" customHeight="1">
      <c r="A40" s="11"/>
      <c r="B40" s="11"/>
      <c r="C40" s="56"/>
      <c r="D40" s="56"/>
      <c r="H40" s="133" t="s">
        <v>82</v>
      </c>
      <c r="I40" s="133"/>
      <c r="J40" s="57"/>
    </row>
    <row r="41" spans="1:251" ht="24.95" customHeight="1"/>
    <row r="42" spans="1:251" ht="25.5" customHeight="1"/>
    <row r="43" spans="1:251" ht="35.1" customHeight="1"/>
  </sheetData>
  <mergeCells count="36">
    <mergeCell ref="A1:P1"/>
    <mergeCell ref="B2:C2"/>
    <mergeCell ref="B3:C3"/>
    <mergeCell ref="E3:G3"/>
    <mergeCell ref="K3:L3"/>
    <mergeCell ref="N3:P3"/>
    <mergeCell ref="B35:C35"/>
    <mergeCell ref="B36:K36"/>
    <mergeCell ref="K4:L4"/>
    <mergeCell ref="M4:N4"/>
    <mergeCell ref="F31:G31"/>
    <mergeCell ref="H31:J31"/>
    <mergeCell ref="F32:G32"/>
    <mergeCell ref="H32:J32"/>
    <mergeCell ref="J4:J5"/>
    <mergeCell ref="H4:H5"/>
    <mergeCell ref="I4:I5"/>
    <mergeCell ref="F33:G33"/>
    <mergeCell ref="H33:J33"/>
    <mergeCell ref="A34:J34"/>
    <mergeCell ref="O4:O5"/>
    <mergeCell ref="P4:P5"/>
    <mergeCell ref="H39:I39"/>
    <mergeCell ref="H40:I40"/>
    <mergeCell ref="A4:A5"/>
    <mergeCell ref="B4:B5"/>
    <mergeCell ref="B6:B17"/>
    <mergeCell ref="B18:B29"/>
    <mergeCell ref="C4:C5"/>
    <mergeCell ref="E4:E5"/>
    <mergeCell ref="E6:E11"/>
    <mergeCell ref="E12:E17"/>
    <mergeCell ref="E18:E23"/>
    <mergeCell ref="E24:E29"/>
    <mergeCell ref="F4:F5"/>
    <mergeCell ref="G4:G5"/>
  </mergeCells>
  <phoneticPr fontId="29" type="noConversion"/>
  <printOptions horizontalCentered="1" verticalCentered="1"/>
  <pageMargins left="0" right="0" top="0" bottom="0" header="0" footer="0"/>
  <pageSetup paperSize="9" scale="4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X36"/>
  <sheetViews>
    <sheetView tabSelected="1" zoomScale="80" zoomScaleNormal="80" workbookViewId="0">
      <pane ySplit="2" topLeftCell="A3" activePane="bottomLeft" state="frozen"/>
      <selection pane="bottomLeft" activeCell="B1" sqref="B1:B2"/>
    </sheetView>
  </sheetViews>
  <sheetFormatPr defaultColWidth="9.625" defaultRowHeight="20.25"/>
  <cols>
    <col min="1" max="1" width="25.125" style="120" customWidth="1"/>
    <col min="2" max="2" width="13.125" style="112" customWidth="1"/>
    <col min="3" max="3" width="40" style="106" hidden="1" customWidth="1"/>
    <col min="4" max="4" width="15.625" style="106" bestFit="1" customWidth="1"/>
    <col min="5" max="6" width="11.125" style="112" customWidth="1"/>
    <col min="7" max="7" width="13.25" style="113" hidden="1" customWidth="1"/>
    <col min="8" max="8" width="13.25" style="114" hidden="1" customWidth="1"/>
    <col min="9" max="10" width="13.25" style="114" customWidth="1"/>
    <col min="11" max="11" width="16.875" style="112" customWidth="1"/>
    <col min="12" max="194" width="11" style="112" customWidth="1"/>
    <col min="195" max="229" width="11" style="111" customWidth="1"/>
    <col min="230" max="230" width="16.5" style="111" customWidth="1"/>
    <col min="231" max="231" width="4.125" style="111" customWidth="1"/>
    <col min="232" max="232" width="25.875" style="111" customWidth="1"/>
    <col min="233" max="16384" width="9.625" style="120"/>
  </cols>
  <sheetData>
    <row r="1" spans="1:194" s="106" customFormat="1" ht="28.5" customHeight="1">
      <c r="A1" s="172" t="s">
        <v>143</v>
      </c>
      <c r="B1" s="172" t="s">
        <v>83</v>
      </c>
      <c r="C1" s="172" t="s">
        <v>84</v>
      </c>
      <c r="D1" s="172" t="s">
        <v>85</v>
      </c>
      <c r="E1" s="173" t="s">
        <v>11</v>
      </c>
      <c r="F1" s="173" t="s">
        <v>86</v>
      </c>
      <c r="G1" s="173" t="s">
        <v>16</v>
      </c>
      <c r="H1" s="117"/>
      <c r="I1" s="181" t="s">
        <v>159</v>
      </c>
      <c r="J1" s="173" t="s">
        <v>160</v>
      </c>
      <c r="K1" s="172" t="s">
        <v>144</v>
      </c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105"/>
      <c r="FD1" s="105"/>
      <c r="FE1" s="105"/>
      <c r="FF1" s="105"/>
      <c r="FG1" s="105"/>
      <c r="FH1" s="105"/>
      <c r="FI1" s="105"/>
      <c r="FJ1" s="105"/>
      <c r="FK1" s="105"/>
      <c r="FL1" s="105"/>
      <c r="FM1" s="105"/>
      <c r="FN1" s="105"/>
      <c r="FO1" s="105"/>
      <c r="FP1" s="105"/>
      <c r="FQ1" s="105"/>
      <c r="FR1" s="105"/>
      <c r="FS1" s="105"/>
      <c r="FT1" s="105"/>
      <c r="FU1" s="105"/>
      <c r="FV1" s="105"/>
      <c r="FW1" s="105"/>
      <c r="FX1" s="105"/>
      <c r="FY1" s="105"/>
      <c r="FZ1" s="105"/>
      <c r="GA1" s="105"/>
      <c r="GB1" s="105"/>
      <c r="GC1" s="105"/>
      <c r="GD1" s="105"/>
      <c r="GE1" s="105"/>
      <c r="GF1" s="105"/>
      <c r="GG1" s="105"/>
      <c r="GH1" s="105"/>
      <c r="GI1" s="105"/>
      <c r="GJ1" s="105"/>
      <c r="GK1" s="105"/>
      <c r="GL1" s="105"/>
    </row>
    <row r="2" spans="1:194" s="106" customFormat="1" ht="28.5" customHeight="1">
      <c r="A2" s="172"/>
      <c r="B2" s="172"/>
      <c r="C2" s="172"/>
      <c r="D2" s="172"/>
      <c r="E2" s="173"/>
      <c r="F2" s="173"/>
      <c r="G2" s="173"/>
      <c r="H2" s="117" t="s">
        <v>22</v>
      </c>
      <c r="I2" s="173"/>
      <c r="J2" s="173"/>
      <c r="K2" s="172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</row>
    <row r="3" spans="1:194" s="107" customFormat="1" ht="38.1" customHeight="1">
      <c r="A3" s="171" t="s">
        <v>142</v>
      </c>
      <c r="B3" s="172" t="s">
        <v>145</v>
      </c>
      <c r="C3" s="116" t="s">
        <v>107</v>
      </c>
      <c r="D3" s="116" t="s">
        <v>108</v>
      </c>
      <c r="E3" s="175" t="s">
        <v>49</v>
      </c>
      <c r="F3" s="175" t="s">
        <v>50</v>
      </c>
      <c r="G3" s="108" t="e">
        <f>#REF!*6</f>
        <v>#REF!</v>
      </c>
      <c r="H3" s="109" t="e">
        <f>#REF!*G3</f>
        <v>#REF!</v>
      </c>
      <c r="I3" s="129">
        <v>70</v>
      </c>
      <c r="J3" s="129">
        <v>113</v>
      </c>
      <c r="K3" s="167" t="s">
        <v>166</v>
      </c>
    </row>
    <row r="4" spans="1:194" s="110" customFormat="1" ht="38.1" customHeight="1">
      <c r="A4" s="171"/>
      <c r="B4" s="172"/>
      <c r="C4" s="116" t="s">
        <v>109</v>
      </c>
      <c r="D4" s="116" t="s">
        <v>110</v>
      </c>
      <c r="E4" s="175"/>
      <c r="F4" s="175"/>
      <c r="G4" s="108" t="e">
        <f>#REF!*6</f>
        <v>#REF!</v>
      </c>
      <c r="H4" s="109" t="e">
        <f>#REF!*G4</f>
        <v>#REF!</v>
      </c>
      <c r="I4" s="129">
        <v>68</v>
      </c>
      <c r="J4" s="129">
        <v>110</v>
      </c>
      <c r="K4" s="167"/>
    </row>
    <row r="5" spans="1:194" s="111" customFormat="1" ht="38.1" customHeight="1">
      <c r="A5" s="171"/>
      <c r="B5" s="172"/>
      <c r="C5" s="116" t="s">
        <v>111</v>
      </c>
      <c r="D5" s="116" t="s">
        <v>112</v>
      </c>
      <c r="E5" s="175"/>
      <c r="F5" s="175"/>
      <c r="G5" s="108" t="e">
        <f>#REF!*6</f>
        <v>#REF!</v>
      </c>
      <c r="H5" s="109" t="e">
        <f>#REF!*G5</f>
        <v>#REF!</v>
      </c>
      <c r="I5" s="129">
        <v>70</v>
      </c>
      <c r="J5" s="129">
        <v>113</v>
      </c>
      <c r="K5" s="167"/>
    </row>
    <row r="6" spans="1:194" s="111" customFormat="1" ht="38.1" customHeight="1">
      <c r="A6" s="171" t="s">
        <v>146</v>
      </c>
      <c r="B6" s="172"/>
      <c r="C6" s="116" t="s">
        <v>113</v>
      </c>
      <c r="D6" s="116" t="s">
        <v>114</v>
      </c>
      <c r="E6" s="175"/>
      <c r="F6" s="175"/>
      <c r="G6" s="108" t="e">
        <f>#REF!*6</f>
        <v>#REF!</v>
      </c>
      <c r="H6" s="109" t="e">
        <f>#REF!*G6</f>
        <v>#REF!</v>
      </c>
      <c r="I6" s="129">
        <v>68</v>
      </c>
      <c r="J6" s="129">
        <v>110</v>
      </c>
      <c r="K6" s="167"/>
    </row>
    <row r="7" spans="1:194" s="111" customFormat="1" ht="38.1" customHeight="1">
      <c r="A7" s="171"/>
      <c r="B7" s="172"/>
      <c r="C7" s="116" t="s">
        <v>115</v>
      </c>
      <c r="D7" s="116" t="s">
        <v>116</v>
      </c>
      <c r="E7" s="175"/>
      <c r="F7" s="175"/>
      <c r="G7" s="108" t="e">
        <f>#REF!*6</f>
        <v>#REF!</v>
      </c>
      <c r="H7" s="109" t="e">
        <f>#REF!*G7</f>
        <v>#REF!</v>
      </c>
      <c r="I7" s="129">
        <v>70</v>
      </c>
      <c r="J7" s="129">
        <v>113</v>
      </c>
      <c r="K7" s="167"/>
    </row>
    <row r="8" spans="1:194" s="111" customFormat="1" ht="38.1" customHeight="1">
      <c r="A8" s="171"/>
      <c r="B8" s="172"/>
      <c r="C8" s="116" t="s">
        <v>117</v>
      </c>
      <c r="D8" s="116" t="s">
        <v>118</v>
      </c>
      <c r="E8" s="175"/>
      <c r="F8" s="175"/>
      <c r="G8" s="108" t="e">
        <f>#REF!*6</f>
        <v>#REF!</v>
      </c>
      <c r="H8" s="109" t="e">
        <f>#REF!*G8</f>
        <v>#REF!</v>
      </c>
      <c r="I8" s="129">
        <v>68</v>
      </c>
      <c r="J8" s="129">
        <v>110</v>
      </c>
      <c r="K8" s="167"/>
    </row>
    <row r="9" spans="1:194" s="111" customFormat="1" ht="38.1" customHeight="1">
      <c r="A9" s="171" t="s">
        <v>147</v>
      </c>
      <c r="B9" s="172"/>
      <c r="C9" s="116" t="s">
        <v>107</v>
      </c>
      <c r="D9" s="116" t="s">
        <v>119</v>
      </c>
      <c r="E9" s="175" t="s">
        <v>62</v>
      </c>
      <c r="F9" s="175" t="s">
        <v>40</v>
      </c>
      <c r="G9" s="108" t="e">
        <f>#REF!</f>
        <v>#REF!</v>
      </c>
      <c r="H9" s="109" t="e">
        <f>#REF!*G9</f>
        <v>#REF!</v>
      </c>
      <c r="I9" s="129">
        <v>253</v>
      </c>
      <c r="J9" s="129">
        <v>360</v>
      </c>
      <c r="K9" s="168" t="s">
        <v>166</v>
      </c>
    </row>
    <row r="10" spans="1:194" s="111" customFormat="1" ht="38.1" customHeight="1">
      <c r="A10" s="171"/>
      <c r="B10" s="172"/>
      <c r="C10" s="116" t="s">
        <v>109</v>
      </c>
      <c r="D10" s="116" t="s">
        <v>120</v>
      </c>
      <c r="E10" s="175"/>
      <c r="F10" s="175"/>
      <c r="G10" s="108" t="e">
        <f>#REF!</f>
        <v>#REF!</v>
      </c>
      <c r="H10" s="109" t="e">
        <f>#REF!*G10</f>
        <v>#REF!</v>
      </c>
      <c r="I10" s="129">
        <v>246</v>
      </c>
      <c r="J10" s="129">
        <v>350</v>
      </c>
      <c r="K10" s="168"/>
    </row>
    <row r="11" spans="1:194" s="111" customFormat="1" ht="38.1" customHeight="1">
      <c r="A11" s="171"/>
      <c r="B11" s="172"/>
      <c r="C11" s="116" t="s">
        <v>111</v>
      </c>
      <c r="D11" s="116" t="s">
        <v>121</v>
      </c>
      <c r="E11" s="175"/>
      <c r="F11" s="175"/>
      <c r="G11" s="108" t="e">
        <f>#REF!</f>
        <v>#REF!</v>
      </c>
      <c r="H11" s="109" t="e">
        <f>#REF!*G11</f>
        <v>#REF!</v>
      </c>
      <c r="I11" s="129">
        <v>253</v>
      </c>
      <c r="J11" s="129">
        <v>360</v>
      </c>
      <c r="K11" s="168"/>
    </row>
    <row r="12" spans="1:194" s="111" customFormat="1" ht="38.1" customHeight="1">
      <c r="A12" s="171" t="s">
        <v>148</v>
      </c>
      <c r="B12" s="172"/>
      <c r="C12" s="116" t="s">
        <v>113</v>
      </c>
      <c r="D12" s="116" t="s">
        <v>122</v>
      </c>
      <c r="E12" s="175"/>
      <c r="F12" s="175"/>
      <c r="G12" s="108" t="e">
        <f>#REF!</f>
        <v>#REF!</v>
      </c>
      <c r="H12" s="109" t="e">
        <f>#REF!*G12</f>
        <v>#REF!</v>
      </c>
      <c r="I12" s="129">
        <v>246</v>
      </c>
      <c r="J12" s="129">
        <v>350</v>
      </c>
      <c r="K12" s="168"/>
    </row>
    <row r="13" spans="1:194" s="111" customFormat="1" ht="38.1" customHeight="1">
      <c r="A13" s="171"/>
      <c r="B13" s="172"/>
      <c r="C13" s="116" t="s">
        <v>115</v>
      </c>
      <c r="D13" s="116" t="s">
        <v>101</v>
      </c>
      <c r="E13" s="175"/>
      <c r="F13" s="175"/>
      <c r="G13" s="108" t="e">
        <f>#REF!</f>
        <v>#REF!</v>
      </c>
      <c r="H13" s="109" t="e">
        <f>#REF!*G13</f>
        <v>#REF!</v>
      </c>
      <c r="I13" s="129">
        <v>253</v>
      </c>
      <c r="J13" s="129">
        <v>360</v>
      </c>
      <c r="K13" s="168"/>
    </row>
    <row r="14" spans="1:194" s="111" customFormat="1" ht="38.1" customHeight="1">
      <c r="A14" s="171"/>
      <c r="B14" s="172"/>
      <c r="C14" s="116" t="s">
        <v>117</v>
      </c>
      <c r="D14" s="116" t="s">
        <v>102</v>
      </c>
      <c r="E14" s="175"/>
      <c r="F14" s="175"/>
      <c r="G14" s="108" t="e">
        <f>#REF!</f>
        <v>#REF!</v>
      </c>
      <c r="H14" s="109" t="e">
        <f>#REF!*G14</f>
        <v>#REF!</v>
      </c>
      <c r="I14" s="129">
        <v>246</v>
      </c>
      <c r="J14" s="129">
        <v>350</v>
      </c>
      <c r="K14" s="169"/>
    </row>
    <row r="15" spans="1:194" ht="60" customHeight="1">
      <c r="A15" s="163" t="s">
        <v>147</v>
      </c>
      <c r="B15" s="172" t="s">
        <v>149</v>
      </c>
      <c r="C15" s="118" t="s">
        <v>123</v>
      </c>
      <c r="D15" s="118" t="s">
        <v>91</v>
      </c>
      <c r="E15" s="175" t="s">
        <v>88</v>
      </c>
      <c r="F15" s="175" t="s">
        <v>27</v>
      </c>
      <c r="G15" s="108" t="e">
        <f>#REF!*12</f>
        <v>#REF!</v>
      </c>
      <c r="H15" s="109" t="e">
        <f>#REF!*G15</f>
        <v>#REF!</v>
      </c>
      <c r="I15" s="129">
        <v>74</v>
      </c>
      <c r="J15" s="129">
        <v>139</v>
      </c>
      <c r="K15" s="164" t="s">
        <v>166</v>
      </c>
    </row>
    <row r="16" spans="1:194" ht="60" customHeight="1">
      <c r="A16" s="163"/>
      <c r="B16" s="172"/>
      <c r="C16" s="118" t="s">
        <v>124</v>
      </c>
      <c r="D16" s="118" t="s">
        <v>90</v>
      </c>
      <c r="E16" s="175"/>
      <c r="F16" s="175" t="s">
        <v>27</v>
      </c>
      <c r="G16" s="108" t="e">
        <f>#REF!*12</f>
        <v>#REF!</v>
      </c>
      <c r="H16" s="109" t="e">
        <f>#REF!*G16</f>
        <v>#REF!</v>
      </c>
      <c r="I16" s="129">
        <v>71</v>
      </c>
      <c r="J16" s="129">
        <v>129</v>
      </c>
      <c r="K16" s="165"/>
    </row>
    <row r="17" spans="1:11" ht="60" customHeight="1">
      <c r="A17" s="163" t="s">
        <v>148</v>
      </c>
      <c r="B17" s="172"/>
      <c r="C17" s="118" t="s">
        <v>125</v>
      </c>
      <c r="D17" s="118" t="s">
        <v>89</v>
      </c>
      <c r="E17" s="175"/>
      <c r="F17" s="175" t="s">
        <v>27</v>
      </c>
      <c r="G17" s="108" t="e">
        <f>#REF!*12</f>
        <v>#REF!</v>
      </c>
      <c r="H17" s="109" t="e">
        <f>#REF!*G17</f>
        <v>#REF!</v>
      </c>
      <c r="I17" s="129">
        <v>74</v>
      </c>
      <c r="J17" s="129">
        <v>139</v>
      </c>
      <c r="K17" s="165"/>
    </row>
    <row r="18" spans="1:11" ht="60" customHeight="1">
      <c r="A18" s="163"/>
      <c r="B18" s="172"/>
      <c r="C18" s="118" t="s">
        <v>126</v>
      </c>
      <c r="D18" s="118" t="s">
        <v>87</v>
      </c>
      <c r="E18" s="175"/>
      <c r="F18" s="175" t="s">
        <v>27</v>
      </c>
      <c r="G18" s="108" t="e">
        <f>#REF!*12</f>
        <v>#REF!</v>
      </c>
      <c r="H18" s="109" t="e">
        <f>#REF!*G18</f>
        <v>#REF!</v>
      </c>
      <c r="I18" s="129">
        <v>71</v>
      </c>
      <c r="J18" s="129">
        <v>129</v>
      </c>
      <c r="K18" s="165"/>
    </row>
    <row r="19" spans="1:11" ht="60" customHeight="1">
      <c r="A19" s="163" t="s">
        <v>154</v>
      </c>
      <c r="B19" s="172"/>
      <c r="C19" s="118" t="s">
        <v>123</v>
      </c>
      <c r="D19" s="118" t="s">
        <v>96</v>
      </c>
      <c r="E19" s="175" t="s">
        <v>93</v>
      </c>
      <c r="F19" s="175" t="s">
        <v>40</v>
      </c>
      <c r="G19" s="108" t="e">
        <f>#REF!</f>
        <v>#REF!</v>
      </c>
      <c r="H19" s="109" t="e">
        <f>#REF!*G19</f>
        <v>#REF!</v>
      </c>
      <c r="I19" s="129">
        <v>267</v>
      </c>
      <c r="J19" s="129">
        <v>399</v>
      </c>
      <c r="K19" s="179" t="s">
        <v>166</v>
      </c>
    </row>
    <row r="20" spans="1:11" ht="60" customHeight="1">
      <c r="A20" s="163"/>
      <c r="B20" s="172"/>
      <c r="C20" s="118" t="s">
        <v>124</v>
      </c>
      <c r="D20" s="118" t="s">
        <v>95</v>
      </c>
      <c r="E20" s="175"/>
      <c r="F20" s="175" t="s">
        <v>40</v>
      </c>
      <c r="G20" s="108" t="e">
        <f>#REF!</f>
        <v>#REF!</v>
      </c>
      <c r="H20" s="109" t="e">
        <f>#REF!*G20</f>
        <v>#REF!</v>
      </c>
      <c r="I20" s="129">
        <v>257</v>
      </c>
      <c r="J20" s="129">
        <v>385</v>
      </c>
      <c r="K20" s="179"/>
    </row>
    <row r="21" spans="1:11" ht="60" customHeight="1">
      <c r="A21" s="163" t="s">
        <v>155</v>
      </c>
      <c r="B21" s="172"/>
      <c r="C21" s="118" t="s">
        <v>125</v>
      </c>
      <c r="D21" s="118" t="s">
        <v>94</v>
      </c>
      <c r="E21" s="175"/>
      <c r="F21" s="175" t="s">
        <v>40</v>
      </c>
      <c r="G21" s="108" t="e">
        <f>#REF!</f>
        <v>#REF!</v>
      </c>
      <c r="H21" s="109" t="e">
        <f>#REF!*G21</f>
        <v>#REF!</v>
      </c>
      <c r="I21" s="129">
        <v>267</v>
      </c>
      <c r="J21" s="129">
        <v>399</v>
      </c>
      <c r="K21" s="179"/>
    </row>
    <row r="22" spans="1:11" ht="60" customHeight="1">
      <c r="A22" s="163"/>
      <c r="B22" s="172"/>
      <c r="C22" s="118" t="s">
        <v>126</v>
      </c>
      <c r="D22" s="118" t="s">
        <v>92</v>
      </c>
      <c r="E22" s="175"/>
      <c r="F22" s="175" t="s">
        <v>40</v>
      </c>
      <c r="G22" s="108" t="e">
        <f>#REF!</f>
        <v>#REF!</v>
      </c>
      <c r="H22" s="109" t="e">
        <f>#REF!*G22</f>
        <v>#REF!</v>
      </c>
      <c r="I22" s="129">
        <v>257</v>
      </c>
      <c r="J22" s="129">
        <v>385</v>
      </c>
      <c r="K22" s="179"/>
    </row>
    <row r="23" spans="1:11" ht="60" customHeight="1">
      <c r="A23" s="163" t="s">
        <v>155</v>
      </c>
      <c r="B23" s="173" t="s">
        <v>150</v>
      </c>
      <c r="C23" s="116" t="s">
        <v>129</v>
      </c>
      <c r="D23" s="116" t="s">
        <v>98</v>
      </c>
      <c r="E23" s="176" t="s">
        <v>88</v>
      </c>
      <c r="F23" s="175" t="s">
        <v>27</v>
      </c>
      <c r="G23" s="108" t="e">
        <f>#REF!*12</f>
        <v>#REF!</v>
      </c>
      <c r="H23" s="109" t="e">
        <f>G23*#REF!</f>
        <v>#REF!</v>
      </c>
      <c r="I23" s="129">
        <v>62</v>
      </c>
      <c r="J23" s="129">
        <v>108</v>
      </c>
      <c r="K23" s="180" t="s">
        <v>161</v>
      </c>
    </row>
    <row r="24" spans="1:11" ht="60" customHeight="1">
      <c r="A24" s="163"/>
      <c r="B24" s="173"/>
      <c r="C24" s="116" t="s">
        <v>130</v>
      </c>
      <c r="D24" s="116" t="s">
        <v>97</v>
      </c>
      <c r="E24" s="176"/>
      <c r="F24" s="175" t="s">
        <v>27</v>
      </c>
      <c r="G24" s="108" t="e">
        <f>#REF!*12</f>
        <v>#REF!</v>
      </c>
      <c r="H24" s="109" t="e">
        <f>G24*#REF!</f>
        <v>#REF!</v>
      </c>
      <c r="I24" s="129">
        <v>62</v>
      </c>
      <c r="J24" s="129">
        <v>108</v>
      </c>
      <c r="K24" s="180"/>
    </row>
    <row r="25" spans="1:11" ht="60" customHeight="1">
      <c r="A25" s="163" t="s">
        <v>156</v>
      </c>
      <c r="B25" s="173"/>
      <c r="C25" s="116" t="s">
        <v>131</v>
      </c>
      <c r="D25" s="116" t="s">
        <v>100</v>
      </c>
      <c r="E25" s="176"/>
      <c r="F25" s="175" t="s">
        <v>27</v>
      </c>
      <c r="G25" s="108" t="e">
        <f>#REF!*12</f>
        <v>#REF!</v>
      </c>
      <c r="H25" s="109" t="e">
        <f>G25*#REF!</f>
        <v>#REF!</v>
      </c>
      <c r="I25" s="129">
        <v>62</v>
      </c>
      <c r="J25" s="129">
        <v>108</v>
      </c>
      <c r="K25" s="180"/>
    </row>
    <row r="26" spans="1:11" ht="60" customHeight="1">
      <c r="A26" s="170"/>
      <c r="B26" s="173"/>
      <c r="C26" s="116" t="s">
        <v>132</v>
      </c>
      <c r="D26" s="116" t="s">
        <v>99</v>
      </c>
      <c r="E26" s="176"/>
      <c r="F26" s="175" t="s">
        <v>27</v>
      </c>
      <c r="G26" s="108" t="e">
        <f>#REF!*12</f>
        <v>#REF!</v>
      </c>
      <c r="H26" s="109" t="e">
        <f>G26*#REF!</f>
        <v>#REF!</v>
      </c>
      <c r="I26" s="129">
        <v>62</v>
      </c>
      <c r="J26" s="129">
        <v>108</v>
      </c>
      <c r="K26" s="180"/>
    </row>
    <row r="27" spans="1:11" ht="60" customHeight="1">
      <c r="A27" s="163" t="s">
        <v>157</v>
      </c>
      <c r="B27" s="173"/>
      <c r="C27" s="116" t="s">
        <v>129</v>
      </c>
      <c r="D27" s="116" t="s">
        <v>104</v>
      </c>
      <c r="E27" s="176" t="s">
        <v>39</v>
      </c>
      <c r="F27" s="175" t="s">
        <v>40</v>
      </c>
      <c r="G27" s="108" t="e">
        <f>#REF!</f>
        <v>#REF!</v>
      </c>
      <c r="H27" s="109" t="e">
        <f>G27*#REF!</f>
        <v>#REF!</v>
      </c>
      <c r="I27" s="129">
        <v>257</v>
      </c>
      <c r="J27" s="129">
        <v>365</v>
      </c>
      <c r="K27" s="164" t="s">
        <v>166</v>
      </c>
    </row>
    <row r="28" spans="1:11" ht="60" customHeight="1">
      <c r="A28" s="163"/>
      <c r="B28" s="173"/>
      <c r="C28" s="116" t="s">
        <v>130</v>
      </c>
      <c r="D28" s="116" t="s">
        <v>103</v>
      </c>
      <c r="E28" s="176"/>
      <c r="F28" s="175" t="s">
        <v>40</v>
      </c>
      <c r="G28" s="108" t="e">
        <f>#REF!</f>
        <v>#REF!</v>
      </c>
      <c r="H28" s="109" t="e">
        <f>G28*#REF!</f>
        <v>#REF!</v>
      </c>
      <c r="I28" s="129">
        <v>262</v>
      </c>
      <c r="J28" s="129">
        <v>375</v>
      </c>
      <c r="K28" s="165"/>
    </row>
    <row r="29" spans="1:11" ht="60" customHeight="1">
      <c r="A29" s="163" t="s">
        <v>158</v>
      </c>
      <c r="B29" s="173"/>
      <c r="C29" s="116" t="s">
        <v>131</v>
      </c>
      <c r="D29" s="116" t="s">
        <v>106</v>
      </c>
      <c r="E29" s="176"/>
      <c r="F29" s="175" t="s">
        <v>40</v>
      </c>
      <c r="G29" s="108" t="e">
        <f>#REF!</f>
        <v>#REF!</v>
      </c>
      <c r="H29" s="109" t="e">
        <f>G29*#REF!</f>
        <v>#REF!</v>
      </c>
      <c r="I29" s="129">
        <v>257</v>
      </c>
      <c r="J29" s="129">
        <v>365</v>
      </c>
      <c r="K29" s="165"/>
    </row>
    <row r="30" spans="1:11" ht="60" customHeight="1">
      <c r="A30" s="163"/>
      <c r="B30" s="173"/>
      <c r="C30" s="116" t="s">
        <v>132</v>
      </c>
      <c r="D30" s="116" t="s">
        <v>105</v>
      </c>
      <c r="E30" s="176"/>
      <c r="F30" s="175" t="s">
        <v>40</v>
      </c>
      <c r="G30" s="108" t="e">
        <f>#REF!</f>
        <v>#REF!</v>
      </c>
      <c r="H30" s="109" t="e">
        <f>G30*#REF!</f>
        <v>#REF!</v>
      </c>
      <c r="I30" s="129">
        <v>262</v>
      </c>
      <c r="J30" s="129">
        <v>375</v>
      </c>
      <c r="K30" s="166"/>
    </row>
    <row r="31" spans="1:11" ht="60" customHeight="1">
      <c r="A31" s="182" t="s">
        <v>152</v>
      </c>
      <c r="B31" s="173" t="s">
        <v>151</v>
      </c>
      <c r="C31" s="119" t="s">
        <v>133</v>
      </c>
      <c r="D31" s="115" t="s">
        <v>134</v>
      </c>
      <c r="E31" s="174" t="s">
        <v>88</v>
      </c>
      <c r="F31" s="174" t="s">
        <v>27</v>
      </c>
      <c r="G31" s="108" t="e">
        <f>#REF!*12</f>
        <v>#REF!</v>
      </c>
      <c r="H31" s="109" t="e">
        <f>G31*#REF!</f>
        <v>#REF!</v>
      </c>
      <c r="I31" s="108">
        <v>95</v>
      </c>
      <c r="J31" s="108">
        <v>158</v>
      </c>
      <c r="K31" s="180" t="s">
        <v>166</v>
      </c>
    </row>
    <row r="32" spans="1:11" ht="60" customHeight="1">
      <c r="A32" s="183"/>
      <c r="B32" s="173"/>
      <c r="C32" s="119" t="s">
        <v>135</v>
      </c>
      <c r="D32" s="115" t="s">
        <v>136</v>
      </c>
      <c r="E32" s="174"/>
      <c r="F32" s="174" t="s">
        <v>27</v>
      </c>
      <c r="G32" s="108" t="e">
        <f>#REF!*12</f>
        <v>#REF!</v>
      </c>
      <c r="H32" s="109" t="e">
        <f>G32*#REF!</f>
        <v>#REF!</v>
      </c>
      <c r="I32" s="108">
        <v>95</v>
      </c>
      <c r="J32" s="108">
        <v>158</v>
      </c>
      <c r="K32" s="180"/>
    </row>
    <row r="33" spans="1:11" ht="20.25" hidden="1" customHeight="1">
      <c r="B33" s="184" t="s">
        <v>141</v>
      </c>
      <c r="C33" s="121" t="s">
        <v>137</v>
      </c>
      <c r="D33" s="122" t="s">
        <v>138</v>
      </c>
      <c r="E33" s="177" t="s">
        <v>127</v>
      </c>
      <c r="F33" s="177" t="s">
        <v>128</v>
      </c>
      <c r="G33" s="123" t="e">
        <f>#REF!*24</f>
        <v>#REF!</v>
      </c>
      <c r="H33" s="124" t="e">
        <f>G33*#REF!</f>
        <v>#REF!</v>
      </c>
      <c r="I33" s="130"/>
      <c r="J33" s="130"/>
      <c r="K33" s="180"/>
    </row>
    <row r="34" spans="1:11" ht="21" hidden="1" customHeight="1" thickBot="1">
      <c r="B34" s="185"/>
      <c r="C34" s="125" t="s">
        <v>139</v>
      </c>
      <c r="D34" s="126" t="s">
        <v>140</v>
      </c>
      <c r="E34" s="178"/>
      <c r="F34" s="178" t="s">
        <v>128</v>
      </c>
      <c r="G34" s="127" t="e">
        <f>#REF!*24</f>
        <v>#REF!</v>
      </c>
      <c r="H34" s="128" t="e">
        <f>G34*#REF!</f>
        <v>#REF!</v>
      </c>
      <c r="I34" s="130"/>
      <c r="J34" s="130"/>
      <c r="K34" s="180"/>
    </row>
    <row r="35" spans="1:11" ht="60" customHeight="1">
      <c r="A35" s="182" t="s">
        <v>153</v>
      </c>
      <c r="B35" s="173" t="s">
        <v>151</v>
      </c>
      <c r="C35" s="119" t="s">
        <v>133</v>
      </c>
      <c r="D35" s="115" t="s">
        <v>162</v>
      </c>
      <c r="E35" s="174" t="s">
        <v>164</v>
      </c>
      <c r="F35" s="174" t="s">
        <v>165</v>
      </c>
      <c r="G35" s="108" t="e">
        <f>#REF!*12</f>
        <v>#REF!</v>
      </c>
      <c r="H35" s="109" t="e">
        <f>G35*#REF!</f>
        <v>#REF!</v>
      </c>
      <c r="I35" s="108">
        <v>348</v>
      </c>
      <c r="J35" s="108">
        <v>498</v>
      </c>
      <c r="K35" s="180"/>
    </row>
    <row r="36" spans="1:11" ht="60" customHeight="1">
      <c r="A36" s="183"/>
      <c r="B36" s="173"/>
      <c r="C36" s="119" t="s">
        <v>135</v>
      </c>
      <c r="D36" s="115" t="s">
        <v>163</v>
      </c>
      <c r="E36" s="174"/>
      <c r="F36" s="174" t="s">
        <v>27</v>
      </c>
      <c r="G36" s="108" t="e">
        <f>#REF!*12</f>
        <v>#REF!</v>
      </c>
      <c r="H36" s="109" t="e">
        <f>G36*#REF!</f>
        <v>#REF!</v>
      </c>
      <c r="I36" s="108">
        <v>348</v>
      </c>
      <c r="J36" s="108">
        <v>498</v>
      </c>
      <c r="K36" s="180"/>
    </row>
  </sheetData>
  <mergeCells count="55">
    <mergeCell ref="B35:B36"/>
    <mergeCell ref="E35:E36"/>
    <mergeCell ref="F35:F36"/>
    <mergeCell ref="A31:A32"/>
    <mergeCell ref="K31:K36"/>
    <mergeCell ref="A35:A36"/>
    <mergeCell ref="B31:B32"/>
    <mergeCell ref="B33:B34"/>
    <mergeCell ref="F33:F34"/>
    <mergeCell ref="K19:K22"/>
    <mergeCell ref="K23:K26"/>
    <mergeCell ref="I1:I2"/>
    <mergeCell ref="J1:J2"/>
    <mergeCell ref="K1:K2"/>
    <mergeCell ref="B15:B22"/>
    <mergeCell ref="E33:E34"/>
    <mergeCell ref="B23:B30"/>
    <mergeCell ref="C1:C2"/>
    <mergeCell ref="D1:D2"/>
    <mergeCell ref="E1:E2"/>
    <mergeCell ref="E19:E22"/>
    <mergeCell ref="E3:E8"/>
    <mergeCell ref="E9:E14"/>
    <mergeCell ref="A1:A2"/>
    <mergeCell ref="G1:G2"/>
    <mergeCell ref="E31:E32"/>
    <mergeCell ref="F1:F2"/>
    <mergeCell ref="F23:F26"/>
    <mergeCell ref="F27:F30"/>
    <mergeCell ref="F31:F32"/>
    <mergeCell ref="E23:E26"/>
    <mergeCell ref="E27:E30"/>
    <mergeCell ref="E15:E18"/>
    <mergeCell ref="F15:F18"/>
    <mergeCell ref="F19:F22"/>
    <mergeCell ref="F3:F8"/>
    <mergeCell ref="F9:F14"/>
    <mergeCell ref="B1:B2"/>
    <mergeCell ref="B3:B14"/>
    <mergeCell ref="A29:A30"/>
    <mergeCell ref="A23:A24"/>
    <mergeCell ref="K27:K30"/>
    <mergeCell ref="K3:K8"/>
    <mergeCell ref="K9:K14"/>
    <mergeCell ref="A17:A18"/>
    <mergeCell ref="A19:A20"/>
    <mergeCell ref="A21:A22"/>
    <mergeCell ref="A25:A26"/>
    <mergeCell ref="A27:A28"/>
    <mergeCell ref="A3:A5"/>
    <mergeCell ref="A6:A8"/>
    <mergeCell ref="A9:A11"/>
    <mergeCell ref="A12:A14"/>
    <mergeCell ref="A15:A16"/>
    <mergeCell ref="K15:K18"/>
  </mergeCells>
  <phoneticPr fontId="29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老包装产品 (2)</vt:lpstr>
      <vt:lpstr>优基</vt:lpstr>
      <vt:lpstr>'老包装产品 (2)'!Print_Area</vt:lpstr>
      <vt:lpstr>优基!Print_Area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jiyu xia</dc:creator>
  <cp:lastModifiedBy>Administrator</cp:lastModifiedBy>
  <cp:lastPrinted>2023-02-20T07:01:04Z</cp:lastPrinted>
  <dcterms:created xsi:type="dcterms:W3CDTF">2015-01-05T00:37:00Z</dcterms:created>
  <dcterms:modified xsi:type="dcterms:W3CDTF">2023-06-22T14:22:14Z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eadingLayout">
    <vt:bool>true</vt:bool>
  </property>
  <property fmtid="{D5CDD505-2E9C-101B-9397-08002B2CF9AE}" pid="4" name="ICV">
    <vt:lpwstr>27FB2092C1584BBEBD02F899CDC7037D</vt:lpwstr>
  </property>
</Properties>
</file>