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showInkAnnotation="0"/>
  <mc:AlternateContent xmlns:mc="http://schemas.openxmlformats.org/markup-compatibility/2006">
    <mc:Choice Requires="x15">
      <x15ac:absPath xmlns:x15ac="http://schemas.microsoft.com/office/spreadsheetml/2010/11/ac" url="D:\桌面\bj报价\-teb汤恩贝\"/>
    </mc:Choice>
  </mc:AlternateContent>
  <xr:revisionPtr revIDLastSave="0" documentId="13_ncr:1_{988E172D-FAF3-4020-A5D8-B111C31B9F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经销未税报价单" sheetId="2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2" i="2" l="1"/>
  <c r="A130" i="2"/>
  <c r="A129" i="2"/>
  <c r="A128" i="2"/>
  <c r="A127" i="2"/>
  <c r="K130" i="2"/>
  <c r="K129" i="2"/>
  <c r="K128" i="2"/>
  <c r="K127" i="2"/>
  <c r="A157" i="2"/>
  <c r="A160" i="2"/>
  <c r="A159" i="2"/>
  <c r="A158" i="2"/>
  <c r="A155" i="2"/>
  <c r="A154" i="2"/>
  <c r="A153" i="2"/>
  <c r="A152" i="2"/>
  <c r="A151" i="2"/>
  <c r="A150" i="2"/>
  <c r="A148" i="2"/>
  <c r="A147" i="2"/>
  <c r="A146" i="2"/>
  <c r="A145" i="2"/>
  <c r="A143" i="2"/>
  <c r="A142" i="2"/>
  <c r="A140" i="2"/>
  <c r="A139" i="2"/>
  <c r="A138" i="2"/>
  <c r="A137" i="2"/>
  <c r="A135" i="2"/>
  <c r="A134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8" i="2"/>
  <c r="A107" i="2"/>
  <c r="A106" i="2"/>
  <c r="A105" i="2"/>
  <c r="A104" i="2"/>
  <c r="A103" i="2"/>
  <c r="A102" i="2"/>
  <c r="A101" i="2"/>
  <c r="A99" i="2"/>
  <c r="A98" i="2"/>
  <c r="A97" i="2"/>
  <c r="A96" i="2"/>
  <c r="A95" i="2"/>
  <c r="A94" i="2"/>
  <c r="A92" i="2"/>
  <c r="A91" i="2"/>
  <c r="A90" i="2"/>
  <c r="A89" i="2"/>
  <c r="A87" i="2"/>
  <c r="A86" i="2"/>
  <c r="A85" i="2"/>
  <c r="A84" i="2"/>
  <c r="A82" i="2"/>
  <c r="A81" i="2"/>
  <c r="A80" i="2"/>
  <c r="A79" i="2"/>
  <c r="A77" i="2"/>
  <c r="A76" i="2"/>
  <c r="A75" i="2"/>
  <c r="A74" i="2"/>
  <c r="A72" i="2"/>
  <c r="A71" i="2"/>
  <c r="A70" i="2"/>
  <c r="A69" i="2"/>
  <c r="A67" i="2"/>
  <c r="A66" i="2"/>
  <c r="A65" i="2"/>
  <c r="A64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7" i="2"/>
  <c r="A46" i="2"/>
  <c r="A45" i="2"/>
  <c r="A44" i="2"/>
  <c r="A42" i="2"/>
  <c r="A41" i="2"/>
  <c r="A39" i="2"/>
  <c r="A38" i="2"/>
  <c r="A37" i="2"/>
  <c r="A36" i="2"/>
  <c r="K34" i="2"/>
  <c r="M34" i="2"/>
  <c r="K33" i="2"/>
  <c r="M33" i="2"/>
  <c r="K32" i="2"/>
  <c r="M32" i="2"/>
  <c r="K31" i="2"/>
  <c r="M31" i="2"/>
  <c r="K30" i="2"/>
  <c r="M30" i="2"/>
  <c r="K29" i="2"/>
  <c r="A29" i="2"/>
  <c r="A27" i="2"/>
  <c r="A26" i="2"/>
  <c r="A25" i="2"/>
  <c r="A24" i="2"/>
  <c r="A23" i="2"/>
  <c r="A22" i="2"/>
  <c r="A21" i="2"/>
  <c r="A20" i="2"/>
  <c r="A19" i="2"/>
  <c r="A18" i="2"/>
  <c r="A17" i="2"/>
  <c r="A15" i="2"/>
  <c r="A14" i="2"/>
  <c r="A13" i="2"/>
  <c r="A12" i="2"/>
  <c r="A10" i="2"/>
  <c r="A34" i="2"/>
  <c r="A33" i="2"/>
  <c r="A32" i="2"/>
  <c r="A31" i="2"/>
  <c r="A30" i="2"/>
  <c r="A9" i="2"/>
  <c r="A8" i="2"/>
  <c r="A7" i="2"/>
  <c r="A6" i="2"/>
  <c r="A5" i="2"/>
  <c r="A4" i="2"/>
  <c r="A3" i="2"/>
  <c r="K132" i="2"/>
  <c r="M132" i="2"/>
  <c r="K15" i="2"/>
  <c r="M15" i="2"/>
  <c r="K14" i="2"/>
  <c r="M14" i="2"/>
  <c r="K13" i="2"/>
  <c r="M13" i="2"/>
  <c r="K12" i="2"/>
  <c r="M12" i="2"/>
  <c r="K125" i="2"/>
  <c r="M125" i="2"/>
  <c r="K124" i="2"/>
  <c r="M124" i="2"/>
  <c r="K123" i="2"/>
  <c r="M123" i="2"/>
  <c r="K122" i="2"/>
  <c r="M122" i="2"/>
  <c r="K121" i="2"/>
  <c r="M121" i="2"/>
  <c r="K120" i="2"/>
  <c r="M120" i="2"/>
  <c r="K119" i="2"/>
  <c r="M119" i="2"/>
  <c r="K118" i="2"/>
  <c r="M118" i="2"/>
  <c r="K117" i="2"/>
  <c r="M117" i="2"/>
  <c r="K116" i="2"/>
  <c r="M116" i="2"/>
  <c r="K115" i="2"/>
  <c r="M115" i="2"/>
  <c r="K114" i="2"/>
  <c r="M114" i="2"/>
  <c r="K113" i="2"/>
  <c r="M113" i="2"/>
  <c r="K112" i="2"/>
  <c r="M112" i="2"/>
  <c r="K111" i="2"/>
  <c r="M111" i="2"/>
  <c r="K110" i="2"/>
  <c r="M110" i="2"/>
  <c r="K137" i="2"/>
  <c r="M137" i="2"/>
  <c r="K138" i="2"/>
  <c r="M138" i="2"/>
  <c r="K139" i="2"/>
  <c r="M139" i="2"/>
  <c r="K140" i="2"/>
  <c r="M140" i="2"/>
  <c r="K108" i="2"/>
  <c r="M108" i="2"/>
  <c r="K107" i="2"/>
  <c r="M107" i="2"/>
  <c r="K106" i="2"/>
  <c r="M106" i="2"/>
  <c r="K105" i="2"/>
  <c r="M105" i="2"/>
  <c r="K104" i="2"/>
  <c r="M104" i="2"/>
  <c r="K103" i="2"/>
  <c r="M103" i="2"/>
  <c r="K102" i="2"/>
  <c r="M102" i="2"/>
  <c r="K101" i="2"/>
  <c r="M101" i="2"/>
  <c r="K47" i="2"/>
  <c r="M47" i="2"/>
  <c r="K46" i="2"/>
  <c r="M46" i="2"/>
  <c r="K45" i="2"/>
  <c r="M45" i="2"/>
  <c r="K44" i="2"/>
  <c r="M44" i="2"/>
  <c r="K155" i="2"/>
  <c r="M155" i="2"/>
  <c r="K154" i="2"/>
  <c r="M154" i="2"/>
  <c r="K153" i="2"/>
  <c r="M153" i="2"/>
  <c r="K152" i="2"/>
  <c r="M152" i="2"/>
  <c r="K151" i="2"/>
  <c r="M151" i="2"/>
  <c r="K150" i="2"/>
  <c r="M150" i="2"/>
  <c r="L161" i="2"/>
  <c r="K72" i="2"/>
  <c r="M72" i="2"/>
  <c r="K71" i="2"/>
  <c r="M71" i="2"/>
  <c r="K70" i="2"/>
  <c r="M70" i="2"/>
  <c r="K69" i="2"/>
  <c r="K77" i="2"/>
  <c r="M77" i="2"/>
  <c r="K76" i="2"/>
  <c r="M76" i="2"/>
  <c r="K75" i="2"/>
  <c r="M75" i="2"/>
  <c r="K74" i="2"/>
  <c r="K82" i="2"/>
  <c r="M82" i="2"/>
  <c r="K81" i="2"/>
  <c r="M81" i="2"/>
  <c r="K80" i="2"/>
  <c r="M80" i="2"/>
  <c r="K79" i="2"/>
  <c r="K87" i="2"/>
  <c r="M87" i="2"/>
  <c r="K86" i="2"/>
  <c r="M86" i="2"/>
  <c r="K85" i="2"/>
  <c r="M85" i="2"/>
  <c r="K84" i="2"/>
  <c r="K92" i="2"/>
  <c r="M92" i="2"/>
  <c r="K91" i="2"/>
  <c r="M91" i="2"/>
  <c r="K90" i="2"/>
  <c r="M90" i="2"/>
  <c r="K89" i="2"/>
  <c r="M130" i="2"/>
  <c r="M129" i="2"/>
  <c r="M128" i="2"/>
  <c r="K99" i="2"/>
  <c r="M99" i="2"/>
  <c r="K98" i="2"/>
  <c r="M98" i="2"/>
  <c r="K97" i="2"/>
  <c r="M97" i="2"/>
  <c r="K96" i="2"/>
  <c r="M96" i="2"/>
  <c r="K95" i="2"/>
  <c r="M95" i="2"/>
  <c r="K94" i="2"/>
  <c r="K42" i="2"/>
  <c r="M42" i="2"/>
  <c r="K41" i="2"/>
  <c r="M41" i="2"/>
  <c r="K39" i="2"/>
  <c r="M39" i="2"/>
  <c r="K38" i="2"/>
  <c r="M38" i="2"/>
  <c r="K37" i="2"/>
  <c r="M37" i="2"/>
  <c r="K36" i="2"/>
  <c r="K67" i="2"/>
  <c r="M67" i="2"/>
  <c r="K66" i="2"/>
  <c r="M66" i="2"/>
  <c r="K65" i="2"/>
  <c r="M65" i="2"/>
  <c r="K64" i="2"/>
  <c r="M64" i="2"/>
  <c r="K62" i="2"/>
  <c r="M62" i="2"/>
  <c r="K61" i="2"/>
  <c r="M61" i="2"/>
  <c r="K60" i="2"/>
  <c r="M60" i="2"/>
  <c r="K59" i="2"/>
  <c r="M59" i="2"/>
  <c r="K58" i="2"/>
  <c r="M58" i="2"/>
  <c r="K57" i="2"/>
  <c r="M57" i="2"/>
  <c r="K56" i="2"/>
  <c r="M56" i="2"/>
  <c r="K55" i="2"/>
  <c r="M55" i="2"/>
  <c r="K54" i="2"/>
  <c r="M54" i="2"/>
  <c r="K53" i="2"/>
  <c r="M53" i="2"/>
  <c r="K52" i="2"/>
  <c r="M52" i="2"/>
  <c r="K51" i="2"/>
  <c r="M51" i="2"/>
  <c r="K50" i="2"/>
  <c r="M50" i="2"/>
  <c r="K49" i="2"/>
  <c r="M49" i="2"/>
  <c r="K10" i="2"/>
  <c r="M10" i="2"/>
  <c r="K9" i="2"/>
  <c r="M9" i="2"/>
  <c r="K8" i="2"/>
  <c r="M8" i="2"/>
  <c r="K7" i="2"/>
  <c r="M7" i="2"/>
  <c r="K27" i="2"/>
  <c r="M27" i="2"/>
  <c r="K26" i="2"/>
  <c r="M26" i="2"/>
  <c r="K25" i="2"/>
  <c r="M25" i="2"/>
  <c r="K24" i="2"/>
  <c r="M24" i="2"/>
  <c r="K23" i="2"/>
  <c r="M23" i="2"/>
  <c r="K22" i="2"/>
  <c r="M22" i="2"/>
  <c r="K21" i="2"/>
  <c r="M21" i="2"/>
  <c r="K20" i="2"/>
  <c r="M20" i="2"/>
  <c r="K19" i="2"/>
  <c r="M19" i="2"/>
  <c r="K18" i="2"/>
  <c r="M18" i="2"/>
  <c r="K17" i="2"/>
  <c r="K135" i="2"/>
  <c r="M135" i="2"/>
  <c r="K134" i="2"/>
  <c r="K142" i="2"/>
  <c r="M142" i="2"/>
  <c r="K143" i="2"/>
  <c r="K147" i="2"/>
  <c r="M147" i="2"/>
  <c r="K146" i="2"/>
  <c r="M146" i="2"/>
  <c r="K145" i="2"/>
  <c r="M145" i="2"/>
  <c r="K148" i="2"/>
  <c r="K160" i="2"/>
  <c r="M160" i="2"/>
  <c r="K159" i="2"/>
  <c r="M159" i="2"/>
  <c r="K158" i="2"/>
  <c r="M158" i="2"/>
  <c r="K157" i="2"/>
  <c r="K6" i="2"/>
  <c r="M6" i="2"/>
  <c r="K5" i="2"/>
  <c r="M5" i="2"/>
  <c r="K4" i="2"/>
  <c r="M4" i="2"/>
  <c r="K3" i="2"/>
  <c r="M3" i="2"/>
  <c r="M17" i="2"/>
  <c r="M36" i="2"/>
  <c r="M69" i="2"/>
  <c r="M74" i="2"/>
  <c r="M79" i="2"/>
  <c r="M84" i="2"/>
  <c r="M89" i="2"/>
  <c r="M94" i="2"/>
  <c r="M127" i="2"/>
  <c r="M29" i="2"/>
  <c r="M134" i="2"/>
  <c r="M143" i="2"/>
  <c r="M148" i="2"/>
  <c r="M157" i="2"/>
  <c r="M161" i="2"/>
</calcChain>
</file>

<file path=xl/sharedStrings.xml><?xml version="1.0" encoding="utf-8"?>
<sst xmlns="http://schemas.openxmlformats.org/spreadsheetml/2006/main" count="864" uniqueCount="246">
  <si>
    <t>NO.
（序号）</t>
  </si>
  <si>
    <t>サムネイル
（图片）</t>
  </si>
  <si>
    <t>品名
（品名）</t>
  </si>
  <si>
    <t>規格
（规格）</t>
  </si>
  <si>
    <t>卸売り価格
（批发价）</t>
  </si>
  <si>
    <t>小売り価格
（零售价）</t>
  </si>
  <si>
    <t>バーコード
（条码）</t>
  </si>
  <si>
    <t>梱包仕様
（箱规）</t>
  </si>
  <si>
    <t>卸売価格（箱）
金额（箱）</t>
  </si>
  <si>
    <t>購入数量（箱）
（采购箱数）</t>
  </si>
  <si>
    <t>合計金額
（金额）</t>
  </si>
  <si>
    <t>備考欄
（备注）</t>
  </si>
  <si>
    <t>3送1</t>
  </si>
  <si>
    <t>6971042244995</t>
  </si>
  <si>
    <t>6971042244988</t>
  </si>
  <si>
    <t>100g/罐</t>
  </si>
  <si>
    <t>6971042242342</t>
  </si>
  <si>
    <t>60g/罐</t>
  </si>
  <si>
    <t>6971042242373</t>
  </si>
  <si>
    <t>50g/罐</t>
  </si>
  <si>
    <t>6971042242397</t>
  </si>
  <si>
    <t>30g/罐</t>
  </si>
  <si>
    <t>6971042242335</t>
  </si>
  <si>
    <t>55g/罐</t>
  </si>
  <si>
    <t>6971042242328</t>
  </si>
  <si>
    <t>110g/罐</t>
  </si>
  <si>
    <t>6971042242304</t>
  </si>
  <si>
    <t>6971042242359</t>
  </si>
  <si>
    <t>6971042242366</t>
  </si>
  <si>
    <t>80g/罐</t>
  </si>
  <si>
    <t>6971042242380</t>
  </si>
  <si>
    <t>MA012混合生骨肉冻干桶</t>
  </si>
  <si>
    <t>500g/桶</t>
  </si>
  <si>
    <t>MA013冻干组合全鸡桶</t>
  </si>
  <si>
    <t>MZ1鸡肉青口贝罐头</t>
  </si>
  <si>
    <t>6971042242403</t>
  </si>
  <si>
    <t>MZ2鸡肉鱼子罐头</t>
  </si>
  <si>
    <t>MZ3鸡肉银鱼罐头</t>
  </si>
  <si>
    <t>MZ4鸡肉蟹肉罐头</t>
  </si>
  <si>
    <t>MZ5深海鱼青口贝罐头</t>
  </si>
  <si>
    <t>MZ6深海鱼鱼子罐头</t>
  </si>
  <si>
    <t>MZ7深海鱼银鱼罐头</t>
  </si>
  <si>
    <t>MZ8深海鱼蟹肉罐头</t>
  </si>
  <si>
    <t>MZ9枸杞人参鸡肉双拼猫罐</t>
  </si>
  <si>
    <t>MZ10枸杞人参鸭肉双拼猫罐</t>
  </si>
  <si>
    <t>MZ11海参黑松露鳟鱼双拼猫罐</t>
  </si>
  <si>
    <t>MZ12海参黑松露鲣鱼双拼猫罐</t>
  </si>
  <si>
    <t>MZ13鹌鹑粟米鸡肉双拼猫罐</t>
  </si>
  <si>
    <t>MZ14鹌鹑粟米鸭肉双拼猫罐</t>
  </si>
  <si>
    <t>MZ-01奶茶罐
瓜瓜鳟鳟鱼</t>
  </si>
  <si>
    <t>MZ-02奶茶罐
果果波波鸡</t>
  </si>
  <si>
    <t>MZ-03奶茶罐
芝芝田田鸭</t>
  </si>
  <si>
    <t>MZ-04奶茶罐
莓莓吞吞鱼</t>
  </si>
  <si>
    <t>MAO66鸵鸟走地鸡生骨肉饼</t>
  </si>
  <si>
    <t>MAO67鲨鱼马鲛鱼生骨肉饼</t>
  </si>
  <si>
    <t>MAO81苹果鸡肉水果泥</t>
  </si>
  <si>
    <t>99g/包</t>
  </si>
  <si>
    <t>12包/盒
6盒/箱</t>
  </si>
  <si>
    <t>MAO82南瓜三文鱼水果泥</t>
  </si>
  <si>
    <t>MAO83胡萝卜鸭肉水果泥</t>
  </si>
  <si>
    <t>MAO84牛油果鸡肉水果泥</t>
  </si>
  <si>
    <t>MAO90金枪鱼牡蛎
猫酱囊营养包</t>
  </si>
  <si>
    <t>70g/包</t>
  </si>
  <si>
    <t>MAO91鲣鱼小银鱼
猫酱囊营养包</t>
  </si>
  <si>
    <t>MAO92鸭肉蟹肉条
猫酱囊营养包</t>
  </si>
  <si>
    <t>MAO93鸡肉小虾仁
猫酱囊营养包</t>
  </si>
  <si>
    <t>85g/罐
3罐/组</t>
  </si>
  <si>
    <t>15组/箱</t>
  </si>
  <si>
    <t>12条/盒</t>
  </si>
  <si>
    <t>汪宅一生鸡肉条1号</t>
  </si>
  <si>
    <t>汪宅一生鸡肉切丝2号</t>
  </si>
  <si>
    <t>汪宅一生鸡肉棒3号</t>
  </si>
  <si>
    <t>汪宅一生鸡肉切片4号</t>
  </si>
  <si>
    <t>6971042245299</t>
  </si>
  <si>
    <t>顧客情報（客户信息）</t>
  </si>
  <si>
    <t>シリーズ
（产品系列）</t>
  </si>
  <si>
    <t>優遇政策
（买赠）</t>
    <phoneticPr fontId="13" type="noConversion"/>
  </si>
  <si>
    <t>1.5kg</t>
    <phoneticPr fontId="13" type="noConversion"/>
  </si>
  <si>
    <t>個人/会社名（个人/公司名称）:</t>
    <phoneticPr fontId="13" type="noConversion"/>
  </si>
  <si>
    <t>受入住所と連絡先、連絡先（收货地址及联系人、联系方式）:</t>
    <phoneticPr fontId="13" type="noConversion"/>
  </si>
  <si>
    <t>375g</t>
    <phoneticPr fontId="13" type="noConversion"/>
  </si>
  <si>
    <t>GG1 鸡肉果蔬狗狗主食罐</t>
    <phoneticPr fontId="13" type="noConversion"/>
  </si>
  <si>
    <t>GG2 鸭肉果蔬狗狗主食罐</t>
    <phoneticPr fontId="13" type="noConversion"/>
  </si>
  <si>
    <t>GG3 羊肉果蔬狗狗主食罐</t>
    <phoneticPr fontId="13" type="noConversion"/>
  </si>
  <si>
    <t>GG4 牛肉果蔬狗狗主食罐</t>
    <phoneticPr fontId="13" type="noConversion"/>
  </si>
  <si>
    <t>箱 数 及 金 额 总 计</t>
    <phoneticPr fontId="13" type="noConversion"/>
  </si>
  <si>
    <t>40g</t>
    <phoneticPr fontId="13" type="noConversion"/>
  </si>
  <si>
    <t>120g</t>
    <phoneticPr fontId="13" type="noConversion"/>
  </si>
  <si>
    <t>100g</t>
    <phoneticPr fontId="13" type="noConversion"/>
  </si>
  <si>
    <t>90g</t>
    <phoneticPr fontId="13" type="noConversion"/>
  </si>
  <si>
    <t xml:space="preserve">宅6
全犬种全价全期
火鸡生骨肉双拼犬粮   </t>
    <phoneticPr fontId="13" type="noConversion"/>
  </si>
  <si>
    <t xml:space="preserve">宅5
全犬种全价全期
乌鸡生骨肉双排犬粮   </t>
    <phoneticPr fontId="13" type="noConversion"/>
  </si>
  <si>
    <t>猫宅一生
营养化毛膏</t>
    <phoneticPr fontId="13" type="noConversion"/>
  </si>
  <si>
    <t xml:space="preserve">
风干狗狗零食</t>
    <phoneticPr fontId="13" type="noConversion"/>
  </si>
  <si>
    <t xml:space="preserve">
狗狗主食罐
大罐畅享
大满足!</t>
    <phoneticPr fontId="13" type="noConversion"/>
  </si>
  <si>
    <t>12支/盒
4盒/箱</t>
    <phoneticPr fontId="13" type="noConversion"/>
  </si>
  <si>
    <t>MZS2 综合猫胺营养膏</t>
    <phoneticPr fontId="13" type="noConversion"/>
  </si>
  <si>
    <t>MZS1 去毛球营养化毛膏</t>
    <phoneticPr fontId="13" type="noConversion"/>
  </si>
  <si>
    <t>猫宅一生
原鲜冻干桶
原鲜品质
种类丰富
采用日本辐照
杀菌技术
更加安全</t>
    <phoneticPr fontId="13" type="noConversion"/>
  </si>
  <si>
    <t>MAO0 冻干三文鱼</t>
    <phoneticPr fontId="13" type="noConversion"/>
  </si>
  <si>
    <t>MAO9 冻干多春鱼</t>
    <phoneticPr fontId="13" type="noConversion"/>
  </si>
  <si>
    <t>MAO8冻干鹌鹑</t>
    <phoneticPr fontId="13" type="noConversion"/>
  </si>
  <si>
    <t>MAO3 冻干鳕鱼</t>
    <phoneticPr fontId="13" type="noConversion"/>
  </si>
  <si>
    <t>MAO4 冻干金枪鱼</t>
    <phoneticPr fontId="13" type="noConversion"/>
  </si>
  <si>
    <t>MAO1 冻干鹌鹑蛋黄</t>
    <phoneticPr fontId="13" type="noConversion"/>
  </si>
  <si>
    <t>MAO5 冻干鸡肉粒</t>
    <phoneticPr fontId="13" type="noConversion"/>
  </si>
  <si>
    <t>MAO6 冻干鸡胸肉</t>
    <phoneticPr fontId="13" type="noConversion"/>
  </si>
  <si>
    <t>MAO7 冻干鸭胸肉</t>
    <phoneticPr fontId="13" type="noConversion"/>
  </si>
  <si>
    <t>9kg</t>
    <phoneticPr fontId="13" type="noConversion"/>
  </si>
  <si>
    <t>Z2
海捕深海鱼配方全价猫粮</t>
    <phoneticPr fontId="13" type="noConversion"/>
  </si>
  <si>
    <t>BZ2
海捕深海鱼配方全价猫粮</t>
    <phoneticPr fontId="13" type="noConversion"/>
  </si>
  <si>
    <t>BZ1
走地鸡肉配方全价猫粮</t>
    <phoneticPr fontId="13" type="noConversion"/>
  </si>
  <si>
    <t>Z1
走地鸡肉配方全价猫粮</t>
    <phoneticPr fontId="13" type="noConversion"/>
  </si>
  <si>
    <t>Z7
全价全阶段猫粮
多肉冻干风干生骨肉</t>
    <phoneticPr fontId="13" type="noConversion"/>
  </si>
  <si>
    <t>BZ7
全价全阶段猫粮
多肉冻干风干生骨肉</t>
    <phoneticPr fontId="13" type="noConversion"/>
  </si>
  <si>
    <t>Z8
全价全阶段猫粮
多鱼冻干风干生骨肉</t>
    <phoneticPr fontId="13" type="noConversion"/>
  </si>
  <si>
    <t>BZ8
全价全阶段猫粮
多鱼冻干风干生骨肉</t>
    <phoneticPr fontId="13" type="noConversion"/>
  </si>
  <si>
    <t>猫宅一生
全价冻干
组合猫粮
透明包装
好吃看得见！</t>
    <phoneticPr fontId="13" type="noConversion"/>
  </si>
  <si>
    <t>85g</t>
    <phoneticPr fontId="13" type="noConversion"/>
  </si>
  <si>
    <t>猫宅一生
透明猫罐
采用日本透明膜
好吃看得见！
美甲也能撕开哦！</t>
    <phoneticPr fontId="13" type="noConversion"/>
  </si>
  <si>
    <t>猫宅一生
奶茶罐
羊奶+鲜肉+果蔬
补水神器！！</t>
    <phoneticPr fontId="13" type="noConversion"/>
  </si>
  <si>
    <t>150g</t>
    <phoneticPr fontId="13" type="noConversion"/>
  </si>
  <si>
    <t>猫宅一生
混合冻干生骨肉饼
小袋随行装
易携带易保存
掰开更美味哦！</t>
    <phoneticPr fontId="13" type="noConversion"/>
  </si>
  <si>
    <t>MAO41
鸡肉紫薯冻干生骨肉饼</t>
    <phoneticPr fontId="13" type="noConversion"/>
  </si>
  <si>
    <t>MAO42
鸭肉蓝莓冻干生骨肉饼</t>
    <phoneticPr fontId="13" type="noConversion"/>
  </si>
  <si>
    <t>MAO43
鸵鸟肉蛋黄冻干生骨肉饼</t>
    <phoneticPr fontId="13" type="noConversion"/>
  </si>
  <si>
    <t>MAO44
鹿肉蔓越莓冻干生骨肉饼</t>
    <phoneticPr fontId="13" type="noConversion"/>
  </si>
  <si>
    <r>
      <t>混合冻干生骨肉饼
大袋家庭装
为会过日子的你
点赞</t>
    </r>
    <r>
      <rPr>
        <b/>
        <sz val="24"/>
        <color rgb="FFE7651A"/>
        <rFont val="Segoe UI Symbol"/>
        <family val="2"/>
      </rPr>
      <t>👍</t>
    </r>
    <phoneticPr fontId="13" type="noConversion"/>
  </si>
  <si>
    <t>250g</t>
    <phoneticPr fontId="13" type="noConversion"/>
  </si>
  <si>
    <t>24盒/箱</t>
    <phoneticPr fontId="13" type="noConversion"/>
  </si>
  <si>
    <t>MAOT01
田园鸭肉味猫条x12</t>
    <phoneticPr fontId="13" type="noConversion"/>
  </si>
  <si>
    <t>MAOT02
田园鸡肉味猫条x12</t>
    <phoneticPr fontId="13" type="noConversion"/>
  </si>
  <si>
    <t>MAOT03
三文鱼味猫条x12</t>
    <phoneticPr fontId="13" type="noConversion"/>
  </si>
  <si>
    <t>MAOT04
鲣鱼味猫条x12</t>
    <phoneticPr fontId="13" type="noConversion"/>
  </si>
  <si>
    <t>MAOT05
鳕鱼味猫条x12</t>
    <phoneticPr fontId="13" type="noConversion"/>
  </si>
  <si>
    <t>MAOT06
金枪鱼味猫条x12</t>
    <phoneticPr fontId="13" type="noConversion"/>
  </si>
  <si>
    <t>猫宅一生
营养猫条
王炸产品!
有颜有料!
12支大享受</t>
    <phoneticPr fontId="13" type="noConversion"/>
  </si>
  <si>
    <t>猫宅一生
全价鲜肉主食小方砖
利乐包装易撕开
产品陈列更美观</t>
    <phoneticPr fontId="13" type="noConversion"/>
  </si>
  <si>
    <t>190g</t>
    <phoneticPr fontId="13" type="noConversion"/>
  </si>
  <si>
    <t>新品鲜肉罐头
大罐头
畅享受</t>
    <phoneticPr fontId="13" type="noConversion"/>
  </si>
  <si>
    <t>猫宅一生
绵绵慕斯
奶糕罐
单一蛋白获取
低敏肉源
更好消化与吸收
三罐组合更划算</t>
    <phoneticPr fontId="13" type="noConversion"/>
  </si>
  <si>
    <t>猫宅一生
胶囊营养包
优质动物蛋白
一餐一包
日常拌饭
唤喵小零食</t>
    <phoneticPr fontId="13" type="noConversion"/>
  </si>
  <si>
    <t>70g</t>
    <phoneticPr fontId="13" type="noConversion"/>
  </si>
  <si>
    <t>水果泥猫酱
富含多种维生素
及纤维素
营养助消化
舔猫神器！</t>
    <phoneticPr fontId="13" type="noConversion"/>
  </si>
  <si>
    <t>99g</t>
    <phoneticPr fontId="13" type="noConversion"/>
  </si>
  <si>
    <t>MM1
金枪鱼+鲣鱼 鲜肉大猫罐</t>
    <phoneticPr fontId="13" type="noConversion"/>
  </si>
  <si>
    <t>MM2
鲭鱼+金枪鱼 鲜肉大猫罐</t>
    <phoneticPr fontId="13" type="noConversion"/>
  </si>
  <si>
    <t>MM3
三文鱼+金枪鱼 鲜肉大猫罐</t>
    <phoneticPr fontId="13" type="noConversion"/>
  </si>
  <si>
    <t>MM4
鳕鱼+金枪鱼 鲜肉大猫罐</t>
    <phoneticPr fontId="13" type="noConversion"/>
  </si>
  <si>
    <t>WZL1
烘干鸡肉+胡萝卜</t>
    <phoneticPr fontId="13" type="noConversion"/>
  </si>
  <si>
    <t>WZL2
烘干鸡肉+苹果</t>
    <phoneticPr fontId="13" type="noConversion"/>
  </si>
  <si>
    <t>WZL3
烘干鸡肉+猕猴桃</t>
    <phoneticPr fontId="13" type="noConversion"/>
  </si>
  <si>
    <t>WZL4
烘干鸡肉+香蕉</t>
    <phoneticPr fontId="13" type="noConversion"/>
  </si>
  <si>
    <t>WZL5
烘干鸡肉+凤梨</t>
    <phoneticPr fontId="13" type="noConversion"/>
  </si>
  <si>
    <t>WZL6
烘干鸡肉+地瓜</t>
    <phoneticPr fontId="13" type="noConversion"/>
  </si>
  <si>
    <t>风干狗狗零食
风干鸡肉+果蔬
磨牙洁齿
膳食均衡</t>
    <phoneticPr fontId="13" type="noConversion"/>
  </si>
  <si>
    <r>
      <t xml:space="preserve">
生骨肉双拼
全价犬粮
</t>
    </r>
    <r>
      <rPr>
        <b/>
        <sz val="26"/>
        <color rgb="FFFF0000"/>
        <rFont val="微软雅黑"/>
        <family val="2"/>
        <charset val="134"/>
      </rPr>
      <t>性价比绝绝子！</t>
    </r>
    <phoneticPr fontId="13" type="noConversion"/>
  </si>
  <si>
    <t>195g</t>
    <phoneticPr fontId="13" type="noConversion"/>
  </si>
  <si>
    <t>ZS12
鸸鹋+鳕鱼铝箔易拉主食罐</t>
    <phoneticPr fontId="13" type="noConversion"/>
  </si>
  <si>
    <t>ZS11
鹅肉+吞拿鱼铝箔易拉主食罐</t>
    <phoneticPr fontId="13" type="noConversion"/>
  </si>
  <si>
    <t>ZS13
火鸡+三文鱼铝箔易拉主食罐</t>
    <phoneticPr fontId="13" type="noConversion"/>
  </si>
  <si>
    <t>ZS14
鸭肉+鲭鱼铝箔易拉主食罐</t>
    <phoneticPr fontId="13" type="noConversion"/>
  </si>
  <si>
    <t>猫宅一生
铝箔易拉主食猫罐
优质肉源 营养均衡
美甲也能撕开哦！</t>
    <phoneticPr fontId="13" type="noConversion"/>
  </si>
  <si>
    <t>60g/条</t>
    <phoneticPr fontId="13" type="noConversion"/>
  </si>
  <si>
    <t>MAO1E
猫宅一生巨大大大猫条
鳕鱼+羊奶营养猫条</t>
    <phoneticPr fontId="13" type="noConversion"/>
  </si>
  <si>
    <t>48条/箱</t>
    <phoneticPr fontId="13" type="noConversion"/>
  </si>
  <si>
    <t>MAO3E
猫宅一生巨大大大猫条
鸡肉+苹果营养猫条</t>
    <phoneticPr fontId="13" type="noConversion"/>
  </si>
  <si>
    <t>MAO7E
猫宅一生巨大大大猫条
鸭肉+苹果营养猫条</t>
    <phoneticPr fontId="13" type="noConversion"/>
  </si>
  <si>
    <t>MAO8E
猫宅一生巨大大大猫条
三文鱼+苹果营养猫条</t>
    <phoneticPr fontId="13" type="noConversion"/>
  </si>
  <si>
    <t>MAO5E
猫宅一生巨大大大猫条
鳕鱼+苹果营养猫条</t>
    <phoneticPr fontId="13" type="noConversion"/>
  </si>
  <si>
    <t>MAO4E
猫宅一生巨大大大猫条
乌鸡+苹果营养猫条</t>
    <phoneticPr fontId="13" type="noConversion"/>
  </si>
  <si>
    <t>MAO2E
猫宅一生巨大大大猫条
鲣鱼+苹果营养猫条</t>
    <phoneticPr fontId="13" type="noConversion"/>
  </si>
  <si>
    <t>猫宅一生
巨大大大
营养猫条</t>
    <phoneticPr fontId="13" type="noConversion"/>
  </si>
  <si>
    <t>MAO6E
猫宅一生巨大大大猫条
金枪鱼+苹果营养猫条</t>
    <phoneticPr fontId="13" type="noConversion"/>
  </si>
  <si>
    <t>500g/桶</t>
    <phoneticPr fontId="13" type="noConversion"/>
  </si>
  <si>
    <t>5送1</t>
    <phoneticPr fontId="13" type="noConversion"/>
  </si>
  <si>
    <t>2送1</t>
    <phoneticPr fontId="13" type="noConversion"/>
  </si>
  <si>
    <t>无活动</t>
    <phoneticPr fontId="13" type="noConversion"/>
  </si>
  <si>
    <t>4送1</t>
    <phoneticPr fontId="13" type="noConversion"/>
  </si>
  <si>
    <t>5送1</t>
    <phoneticPr fontId="13" type="noConversion"/>
  </si>
  <si>
    <t>花生壳&amp;矿物
三合一猫用香砂</t>
    <phoneticPr fontId="13" type="noConversion"/>
  </si>
  <si>
    <t>花生壳猫砂+矿物猫砂
火山沙滩
猫用香砂</t>
    <phoneticPr fontId="13" type="noConversion"/>
  </si>
  <si>
    <t>无买赠</t>
    <phoneticPr fontId="13" type="noConversion"/>
  </si>
  <si>
    <t>花生壳猫砂+矿物猫砂
海洋沙漠
猫用香砂</t>
    <phoneticPr fontId="13" type="noConversion"/>
  </si>
  <si>
    <t>2.5kg/包</t>
    <phoneticPr fontId="13" type="noConversion"/>
  </si>
  <si>
    <t>1吨
（400包）</t>
    <phoneticPr fontId="13" type="noConversion"/>
  </si>
  <si>
    <t>花生壳猫砂+矿物猫砂
玫瑰森林
猫用香砂</t>
    <phoneticPr fontId="13" type="noConversion"/>
  </si>
  <si>
    <t>花生壳猫砂+矿物猫砂
薰衣草日落
猫用香砂</t>
    <phoneticPr fontId="13" type="noConversion"/>
  </si>
  <si>
    <t>品名
（品名）</t>
    <phoneticPr fontId="13" type="noConversion"/>
  </si>
  <si>
    <t>MAO2A
幼猫多补鸡肉猫条</t>
    <phoneticPr fontId="13" type="noConversion"/>
  </si>
  <si>
    <t>MAO1A
幼猫多水鸭肉猫条</t>
    <phoneticPr fontId="13" type="noConversion"/>
  </si>
  <si>
    <t>MAO4A
幼猫多脂鳕鱼猫条</t>
    <phoneticPr fontId="13" type="noConversion"/>
  </si>
  <si>
    <t>MAO1B
薄荷去毛猫条</t>
    <phoneticPr fontId="13" type="noConversion"/>
  </si>
  <si>
    <t>MAO2B
燕麦化毛猫条</t>
    <phoneticPr fontId="13" type="noConversion"/>
  </si>
  <si>
    <t>MAO3B
黑麦吐毛猫条</t>
    <phoneticPr fontId="13" type="noConversion"/>
  </si>
  <si>
    <t>MAO4B
茅根利尿猫条</t>
    <phoneticPr fontId="13" type="noConversion"/>
  </si>
  <si>
    <t>MAO1C
扇贝条条猫条</t>
    <phoneticPr fontId="13" type="noConversion"/>
  </si>
  <si>
    <t>MAO2C
鲨鱼条条猫条</t>
    <phoneticPr fontId="13" type="noConversion"/>
  </si>
  <si>
    <t>MAO3C
鲭鱼条条猫条</t>
    <phoneticPr fontId="13" type="noConversion"/>
  </si>
  <si>
    <t>MAO4C
青口条条猫条</t>
    <phoneticPr fontId="13" type="noConversion"/>
  </si>
  <si>
    <t>MAO1D
蛋黄条条猫条</t>
    <phoneticPr fontId="13" type="noConversion"/>
  </si>
  <si>
    <t>MAO2D
乌鸡条条猫条</t>
    <phoneticPr fontId="13" type="noConversion"/>
  </si>
  <si>
    <t>MAO3D
火鸡条条猫条</t>
    <phoneticPr fontId="13" type="noConversion"/>
  </si>
  <si>
    <t>MAO4D
鸸鹋条条猫条</t>
    <phoneticPr fontId="13" type="noConversion"/>
  </si>
  <si>
    <t>15g/条
4条/包</t>
    <phoneticPr fontId="13" type="noConversion"/>
  </si>
  <si>
    <t>48包/箱</t>
    <phoneticPr fontId="13" type="noConversion"/>
  </si>
  <si>
    <t>猫宅一生
幼猫营养猫条</t>
    <phoneticPr fontId="13" type="noConversion"/>
  </si>
  <si>
    <t>猫宅一生
功能营养猫条</t>
    <phoneticPr fontId="13" type="noConversion"/>
  </si>
  <si>
    <t>猫宅一生
海洋美毛
营养猫条</t>
    <phoneticPr fontId="13" type="noConversion"/>
  </si>
  <si>
    <t>猫宅一生
禽类易吸收
营养猫条</t>
    <phoneticPr fontId="13" type="noConversion"/>
  </si>
  <si>
    <t>MAO3A
幼猫多肉吞拿鱼猫条</t>
    <phoneticPr fontId="13" type="noConversion"/>
  </si>
  <si>
    <t>DG4
原鲜冻干鸡脖</t>
    <phoneticPr fontId="13" type="noConversion"/>
  </si>
  <si>
    <t>DG3
原鲜冻干鸭脖</t>
    <phoneticPr fontId="13" type="noConversion"/>
  </si>
  <si>
    <t>DG5
原鲜冻干兔排</t>
    <phoneticPr fontId="13" type="noConversion"/>
  </si>
  <si>
    <t>DG6
原鲜冻干兔脊</t>
    <phoneticPr fontId="13" type="noConversion"/>
  </si>
  <si>
    <t>100g</t>
    <phoneticPr fontId="13" type="noConversion"/>
  </si>
  <si>
    <t>150g</t>
    <phoneticPr fontId="13" type="noConversion"/>
  </si>
  <si>
    <t>猫宅一生
猫犬通用
磨牙神器</t>
    <phoneticPr fontId="13" type="noConversion"/>
  </si>
  <si>
    <t>一大块鸡胸肉</t>
    <phoneticPr fontId="13" type="noConversion"/>
  </si>
  <si>
    <t>MAO16 鸡肉慕斯奶糕罐三联罐</t>
    <phoneticPr fontId="13" type="noConversion"/>
  </si>
  <si>
    <t>MAO17 鸭肉慕斯三联罐</t>
    <phoneticPr fontId="13" type="noConversion"/>
  </si>
  <si>
    <t>MAO18 金枪鱼慕斯三联罐</t>
    <phoneticPr fontId="13" type="noConversion"/>
  </si>
  <si>
    <t>MAO19 三文鱼慕斯三联罐</t>
    <phoneticPr fontId="13" type="noConversion"/>
  </si>
  <si>
    <t>MAO55
牛肉果蔬搭配
利乐包装全价主食罐头</t>
    <phoneticPr fontId="13" type="noConversion"/>
  </si>
  <si>
    <t>MAO56
羊肉果蔬搭配
利乐包装全价主食罐头</t>
    <phoneticPr fontId="13" type="noConversion"/>
  </si>
  <si>
    <t>MAO57
三文鱼肉果蔬搭配
利乐包装全价主食罐头</t>
    <phoneticPr fontId="13" type="noConversion"/>
  </si>
  <si>
    <t>MAO58
鸡肉果蔬搭配
利乐包装全价主食小方砖</t>
    <phoneticPr fontId="13" type="noConversion"/>
  </si>
  <si>
    <t>100条/箱</t>
    <phoneticPr fontId="13" type="noConversion"/>
  </si>
  <si>
    <t>25g/条</t>
    <phoneticPr fontId="13" type="noConversion"/>
  </si>
  <si>
    <t>MAOBB1
三文鱼鲜肉夹心饼干1号</t>
    <phoneticPr fontId="13" type="noConversion"/>
  </si>
  <si>
    <t>MAOBB2
金枪鱼鲜肉夹心饼干2号</t>
    <phoneticPr fontId="13" type="noConversion"/>
  </si>
  <si>
    <t>MAOBB3
鸡肉鲜肉夹心饼干3号</t>
    <phoneticPr fontId="13" type="noConversion"/>
  </si>
  <si>
    <t>MAOBB4 
兔肉鲜肉夹心饼干4号</t>
    <phoneticPr fontId="13" type="noConversion"/>
  </si>
  <si>
    <t>MAOBB5 
鸭肉鲜肉夹心饼干5号</t>
    <phoneticPr fontId="13" type="noConversion"/>
  </si>
  <si>
    <t>MAOBB6
鸽肉鲜肉夹心饼干6号</t>
    <phoneticPr fontId="13" type="noConversion"/>
  </si>
  <si>
    <t>鲜肉夹心饼干
酥脆磨牙有营养</t>
    <phoneticPr fontId="13" type="noConversion"/>
  </si>
  <si>
    <t>3送1</t>
    <phoneticPr fontId="13" type="noConversion"/>
  </si>
  <si>
    <t>MAOZ 21一整块田园鸡胸肉条</t>
    <phoneticPr fontId="13" type="noConversion"/>
  </si>
  <si>
    <r>
      <t xml:space="preserve">2022年猫宅一生顧客専用未税価格
</t>
    </r>
    <r>
      <rPr>
        <b/>
        <sz val="36"/>
        <color rgb="FFE7651A"/>
        <rFont val="微软雅黑"/>
        <family val="2"/>
        <charset val="134"/>
      </rPr>
      <t>（税抜き）</t>
    </r>
    <phoneticPr fontId="13" type="noConversion"/>
  </si>
  <si>
    <t>MAO TC
四种口味混合猫条
扇贝+鲭鱼+扇贝+青口贝</t>
    <phoneticPr fontId="13" type="noConversion"/>
  </si>
  <si>
    <t xml:space="preserve">MAO TA
四种口味混合猫条
益生菌添加
鸡肉+鸭肉+鳕鱼+吞拿鱼
</t>
    <phoneticPr fontId="13" type="noConversion"/>
  </si>
  <si>
    <t>MAO TB
四种口味混合猫条
燕麦草+薄荷+黑麦+茅根</t>
    <phoneticPr fontId="13" type="noConversion"/>
  </si>
  <si>
    <t>MAO TD
四种口味混合猫条
蛋黄+乌鸡+火鸡+鸸鹋</t>
    <phoneticPr fontId="13" type="noConversion"/>
  </si>
  <si>
    <t>家庭装大袋猫条
多种口味混合
进贡主子佳品</t>
    <phoneticPr fontId="13" type="noConversion"/>
  </si>
  <si>
    <t>15gx20条</t>
    <phoneticPr fontId="13" type="noConversion"/>
  </si>
  <si>
    <t>16袋/箱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</si>
</sst>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5" formatCode="&quot;¥&quot;#,##0;&quot;¥&quot;\-#,##0"/>
    <numFmt numFmtId="7" formatCode="&quot;¥&quot;#,##0.00;&quot;¥&quot;\-#,##0.00"/>
    <numFmt numFmtId="44" formatCode="_ &quot;¥&quot;* #,##0.00_ ;_ &quot;¥&quot;* \-#,##0.00_ ;_ &quot;¥&quot;* &quot;-&quot;??_ ;_ @_ "/>
    <numFmt numFmtId="176" formatCode="&quot;¥&quot;#,##0.0;&quot;¥&quot;\-#,##0.0"/>
    <numFmt numFmtId="177" formatCode="0_ "/>
    <numFmt numFmtId="178" formatCode="#,##0_ "/>
    <numFmt numFmtId="179" formatCode="&quot;£&quot;#,##0.00"/>
    <numFmt numFmtId="180" formatCode="#,##0&quot;包&quot;"/>
    <numFmt numFmtId="181" formatCode="_ &quot;¥&quot;* #,##0.0_ ;_ &quot;¥&quot;* \-#,##0.0_ ;_ &quot;¥&quot;* &quot;-&quot;??_ ;_ @_ "/>
    <numFmt numFmtId="182" formatCode="#,##0&quot;罐&quot;"/>
    <numFmt numFmtId="183" formatCode="#,##0&quot;袋&quot;"/>
    <numFmt numFmtId="184" formatCode="#,##0&quot;桶&quot;"/>
    <numFmt numFmtId="185" formatCode="0_);[Red]\(0\)"/>
    <numFmt numFmtId="186" formatCode="#,##0&quot;盒&quot;"/>
  </numFmts>
  <fonts count="27" x14ac:knownFonts="1">
    <font>
      <sz val="12"/>
      <name val="宋体"/>
      <charset val="134"/>
    </font>
    <font>
      <sz val="11"/>
      <color indexed="8"/>
      <name val="Calibri"/>
      <family val="2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6"/>
      <color theme="1"/>
      <name val="幼圆"/>
      <family val="3"/>
      <charset val="134"/>
    </font>
    <font>
      <b/>
      <sz val="18"/>
      <color theme="1"/>
      <name val="微软雅黑"/>
      <family val="2"/>
      <charset val="134"/>
    </font>
    <font>
      <sz val="18"/>
      <color theme="1"/>
      <name val="幼圆"/>
      <family val="3"/>
      <charset val="134"/>
    </font>
    <font>
      <sz val="11"/>
      <color theme="1"/>
      <name val="微软雅黑"/>
      <family val="2"/>
      <charset val="134"/>
    </font>
    <font>
      <sz val="22"/>
      <color theme="1"/>
      <name val="微软雅黑"/>
      <family val="2"/>
      <charset val="134"/>
    </font>
    <font>
      <sz val="18"/>
      <color theme="1"/>
      <name val="微软雅黑"/>
      <family val="2"/>
      <charset val="134"/>
    </font>
    <font>
      <sz val="11"/>
      <color theme="1"/>
      <name val="幼圆"/>
      <family val="3"/>
      <charset val="134"/>
    </font>
    <font>
      <sz val="12"/>
      <color theme="1"/>
      <name val="幼圆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color rgb="FFFF0000"/>
      <name val="幼圆"/>
      <family val="3"/>
      <charset val="134"/>
    </font>
    <font>
      <b/>
      <sz val="18"/>
      <color theme="9" tint="-0.499984740745262"/>
      <name val="微软雅黑"/>
      <family val="2"/>
      <charset val="134"/>
    </font>
    <font>
      <b/>
      <sz val="48"/>
      <color rgb="FFE7651A"/>
      <name val="微软雅黑"/>
      <family val="2"/>
      <charset val="134"/>
    </font>
    <font>
      <b/>
      <sz val="18"/>
      <color rgb="FFE7651A"/>
      <name val="微软雅黑"/>
      <family val="2"/>
      <charset val="134"/>
    </font>
    <font>
      <b/>
      <sz val="20"/>
      <color rgb="FFE7651A"/>
      <name val="微软雅黑"/>
      <family val="2"/>
      <charset val="134"/>
    </font>
    <font>
      <b/>
      <sz val="26"/>
      <color rgb="FFE7651A"/>
      <name val="微软雅黑"/>
      <family val="2"/>
      <charset val="134"/>
    </font>
    <font>
      <b/>
      <sz val="24"/>
      <color rgb="FFE7651A"/>
      <name val="微软雅黑"/>
      <family val="2"/>
      <charset val="134"/>
    </font>
    <font>
      <b/>
      <sz val="28"/>
      <color rgb="FFE7651A"/>
      <name val="微软雅黑"/>
      <family val="2"/>
      <charset val="134"/>
    </font>
    <font>
      <b/>
      <sz val="22"/>
      <color rgb="FFE7651A"/>
      <name val="微软雅黑"/>
      <family val="2"/>
      <charset val="134"/>
    </font>
    <font>
      <b/>
      <sz val="11"/>
      <color rgb="FFE7651A"/>
      <name val="微软雅黑"/>
      <family val="2"/>
      <charset val="134"/>
    </font>
    <font>
      <b/>
      <sz val="24"/>
      <color rgb="FFE7651A"/>
      <name val="Segoe UI Symbol"/>
      <family val="2"/>
    </font>
    <font>
      <b/>
      <sz val="36"/>
      <color rgb="FFE7651A"/>
      <name val="微软雅黑"/>
      <family val="2"/>
      <charset val="134"/>
    </font>
    <font>
      <b/>
      <sz val="26"/>
      <color rgb="FFFF000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E7651A"/>
        <bgColor indexed="64"/>
      </patternFill>
    </fill>
    <fill>
      <patternFill patternType="solid">
        <fgColor theme="9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rgb="FFE7651A"/>
      </left>
      <right style="thin">
        <color rgb="FFE7651A"/>
      </right>
      <top style="thin">
        <color rgb="FFE7651A"/>
      </top>
      <bottom style="thin">
        <color rgb="FFE7651A"/>
      </bottom>
      <diagonal/>
    </border>
    <border>
      <left style="thin">
        <color rgb="FFE7651A"/>
      </left>
      <right style="thin">
        <color rgb="FFE7651A"/>
      </right>
      <top style="thin">
        <color rgb="FFE7651A"/>
      </top>
      <bottom/>
      <diagonal/>
    </border>
    <border>
      <left style="thin">
        <color rgb="FFE7651A"/>
      </left>
      <right style="thin">
        <color rgb="FFE7651A"/>
      </right>
      <top/>
      <bottom style="thin">
        <color rgb="FFE7651A"/>
      </bottom>
      <diagonal/>
    </border>
    <border>
      <left style="thin">
        <color rgb="FFE7651A"/>
      </left>
      <right style="thin">
        <color rgb="FFE7651A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rgb="FFE7651A"/>
      </left>
      <right/>
      <top/>
      <bottom style="thin">
        <color rgb="FFE7651A"/>
      </bottom>
      <diagonal/>
    </border>
    <border>
      <left/>
      <right/>
      <top/>
      <bottom style="thin">
        <color rgb="FFE7651A"/>
      </bottom>
      <diagonal/>
    </border>
    <border>
      <left/>
      <right style="thin">
        <color rgb="FFE7651A"/>
      </right>
      <top/>
      <bottom style="thin">
        <color rgb="FFE7651A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 style="thin">
        <color theme="9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7651A"/>
      </left>
      <right style="thin">
        <color rgb="FFE7651A"/>
      </right>
      <top/>
      <bottom style="thin">
        <color theme="9" tint="-0.24994659260841701"/>
      </bottom>
      <diagonal/>
    </border>
  </borders>
  <cellStyleXfs count="5">
    <xf numFmtId="0" fontId="0" fillId="0" borderId="0">
      <alignment vertical="center"/>
    </xf>
    <xf numFmtId="44" fontId="1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/>
  </cellStyleXfs>
  <cellXfs count="110">
    <xf numFmtId="0" fontId="0" fillId="0" borderId="0" xfId="0">
      <alignment vertical="center"/>
    </xf>
    <xf numFmtId="0" fontId="4" fillId="0" borderId="0" xfId="3" applyFont="1" applyProtection="1">
      <alignment vertical="center"/>
      <protection locked="0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3" applyFont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3" applyFont="1" applyAlignment="1" applyProtection="1">
      <alignment horizontal="center" vertical="center"/>
      <protection locked="0"/>
    </xf>
    <xf numFmtId="0" fontId="10" fillId="0" borderId="0" xfId="3" applyFont="1" applyProtection="1">
      <alignment vertical="center"/>
      <protection locked="0"/>
    </xf>
    <xf numFmtId="0" fontId="11" fillId="0" borderId="0" xfId="3" applyFont="1" applyProtection="1">
      <alignment vertical="center"/>
      <protection locked="0"/>
    </xf>
    <xf numFmtId="176" fontId="11" fillId="0" borderId="0" xfId="3" applyNumberFormat="1" applyFont="1" applyProtection="1">
      <alignment vertical="center"/>
      <protection locked="0"/>
    </xf>
    <xf numFmtId="177" fontId="11" fillId="0" borderId="0" xfId="3" applyNumberFormat="1" applyFont="1" applyAlignment="1" applyProtection="1">
      <alignment horizontal="center" vertical="center"/>
      <protection locked="0"/>
    </xf>
    <xf numFmtId="7" fontId="10" fillId="0" borderId="0" xfId="3" applyNumberFormat="1" applyFont="1" applyProtection="1">
      <alignment vertical="center"/>
      <protection locked="0"/>
    </xf>
    <xf numFmtId="0" fontId="10" fillId="0" borderId="0" xfId="3" applyNumberFormat="1" applyFont="1" applyProtection="1">
      <alignment vertical="center"/>
      <protection locked="0"/>
    </xf>
    <xf numFmtId="176" fontId="14" fillId="0" borderId="0" xfId="3" applyNumberFormat="1" applyFont="1" applyProtection="1">
      <alignment vertical="center"/>
      <protection locked="0"/>
    </xf>
    <xf numFmtId="0" fontId="17" fillId="3" borderId="1" xfId="4" applyFont="1" applyFill="1" applyBorder="1" applyAlignment="1" applyProtection="1">
      <alignment horizontal="center" vertical="center" wrapText="1"/>
      <protection locked="0"/>
    </xf>
    <xf numFmtId="0" fontId="17" fillId="0" borderId="1" xfId="4" applyFont="1" applyFill="1" applyBorder="1" applyAlignment="1" applyProtection="1">
      <alignment horizontal="center" vertical="center" wrapText="1"/>
      <protection locked="0"/>
    </xf>
    <xf numFmtId="177" fontId="17" fillId="0" borderId="1" xfId="4" applyNumberFormat="1" applyFont="1" applyFill="1" applyBorder="1" applyAlignment="1" applyProtection="1">
      <alignment horizontal="center"/>
      <protection locked="0"/>
    </xf>
    <xf numFmtId="0" fontId="17" fillId="0" borderId="1" xfId="4" applyNumberFormat="1" applyFont="1" applyFill="1" applyBorder="1" applyAlignment="1" applyProtection="1">
      <alignment horizontal="center" vertical="center"/>
      <protection locked="0"/>
    </xf>
    <xf numFmtId="0" fontId="17" fillId="0" borderId="1" xfId="4" applyFont="1" applyFill="1" applyBorder="1" applyAlignment="1" applyProtection="1">
      <alignment horizontal="center" vertical="center"/>
      <protection locked="0"/>
    </xf>
    <xf numFmtId="0" fontId="22" fillId="0" borderId="1" xfId="4" applyFont="1" applyFill="1" applyBorder="1" applyAlignment="1" applyProtection="1">
      <alignment horizontal="center" vertical="center" wrapText="1"/>
      <protection locked="0"/>
    </xf>
    <xf numFmtId="176" fontId="22" fillId="0" borderId="1" xfId="4" applyNumberFormat="1" applyFont="1" applyFill="1" applyBorder="1" applyAlignment="1" applyProtection="1">
      <alignment horizontal="center" vertical="center"/>
      <protection locked="0"/>
    </xf>
    <xf numFmtId="177" fontId="22" fillId="0" borderId="1" xfId="0" quotePrefix="1" applyNumberFormat="1" applyFont="1" applyFill="1" applyBorder="1" applyAlignment="1">
      <alignment horizontal="center" vertical="center"/>
    </xf>
    <xf numFmtId="176" fontId="22" fillId="0" borderId="1" xfId="4" applyNumberFormat="1" applyFont="1" applyFill="1" applyBorder="1" applyAlignment="1" applyProtection="1">
      <alignment horizontal="center" vertical="center"/>
    </xf>
    <xf numFmtId="0" fontId="22" fillId="0" borderId="1" xfId="4" applyFont="1" applyFill="1" applyBorder="1" applyAlignment="1" applyProtection="1">
      <alignment horizontal="left" vertical="center" wrapText="1"/>
      <protection locked="0"/>
    </xf>
    <xf numFmtId="177" fontId="22" fillId="0" borderId="1" xfId="0" applyNumberFormat="1" applyFont="1" applyFill="1" applyBorder="1" applyAlignment="1">
      <alignment horizontal="center" vertical="center"/>
    </xf>
    <xf numFmtId="178" fontId="22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22" fillId="0" borderId="1" xfId="4" applyNumberFormat="1" applyFont="1" applyFill="1" applyBorder="1" applyAlignment="1" applyProtection="1">
      <alignment horizontal="center" vertical="center"/>
      <protection locked="0"/>
    </xf>
    <xf numFmtId="5" fontId="22" fillId="0" borderId="1" xfId="4" applyNumberFormat="1" applyFont="1" applyFill="1" applyBorder="1" applyAlignment="1" applyProtection="1">
      <alignment horizontal="center" vertical="center"/>
    </xf>
    <xf numFmtId="5" fontId="22" fillId="0" borderId="1" xfId="4" applyNumberFormat="1" applyFont="1" applyFill="1" applyBorder="1" applyAlignment="1" applyProtection="1">
      <alignment horizontal="center" vertical="center"/>
      <protection locked="0"/>
    </xf>
    <xf numFmtId="180" fontId="22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17" fillId="0" borderId="2" xfId="4" applyFont="1" applyFill="1" applyBorder="1" applyAlignment="1" applyProtection="1">
      <alignment horizontal="center" vertical="center"/>
      <protection locked="0"/>
    </xf>
    <xf numFmtId="181" fontId="22" fillId="0" borderId="3" xfId="1" applyNumberFormat="1" applyFont="1" applyFill="1" applyBorder="1" applyAlignment="1" applyProtection="1">
      <alignment horizontal="center" vertical="center"/>
      <protection locked="0"/>
    </xf>
    <xf numFmtId="0" fontId="15" fillId="2" borderId="5" xfId="4" applyFont="1" applyFill="1" applyBorder="1" applyAlignment="1" applyProtection="1">
      <alignment horizontal="center" vertical="center" wrapText="1"/>
      <protection locked="0"/>
    </xf>
    <xf numFmtId="0" fontId="17" fillId="0" borderId="5" xfId="4" applyFont="1" applyFill="1" applyBorder="1" applyAlignment="1" applyProtection="1">
      <alignment horizontal="center" vertical="center"/>
      <protection locked="0"/>
    </xf>
    <xf numFmtId="0" fontId="22" fillId="0" borderId="5" xfId="4" applyFont="1" applyFill="1" applyBorder="1" applyAlignment="1" applyProtection="1">
      <alignment horizontal="left" vertical="center" wrapText="1"/>
      <protection locked="0"/>
    </xf>
    <xf numFmtId="0" fontId="22" fillId="0" borderId="5" xfId="4" applyFont="1" applyFill="1" applyBorder="1" applyAlignment="1" applyProtection="1">
      <alignment horizontal="center" vertical="center" wrapText="1"/>
      <protection locked="0"/>
    </xf>
    <xf numFmtId="5" fontId="22" fillId="0" borderId="5" xfId="4" applyNumberFormat="1" applyFont="1" applyFill="1" applyBorder="1" applyAlignment="1" applyProtection="1">
      <alignment horizontal="center" vertical="center"/>
      <protection locked="0"/>
    </xf>
    <xf numFmtId="177" fontId="22" fillId="0" borderId="5" xfId="0" applyNumberFormat="1" applyFont="1" applyFill="1" applyBorder="1" applyAlignment="1">
      <alignment horizontal="center" vertical="center"/>
    </xf>
    <xf numFmtId="180" fontId="22" fillId="0" borderId="5" xfId="4" applyNumberFormat="1" applyFont="1" applyFill="1" applyBorder="1" applyAlignment="1" applyProtection="1">
      <alignment horizontal="center" vertical="center" wrapText="1"/>
      <protection locked="0"/>
    </xf>
    <xf numFmtId="5" fontId="22" fillId="0" borderId="5" xfId="4" applyNumberFormat="1" applyFont="1" applyFill="1" applyBorder="1" applyAlignment="1" applyProtection="1">
      <alignment horizontal="center" vertical="center"/>
    </xf>
    <xf numFmtId="0" fontId="17" fillId="0" borderId="5" xfId="4" applyNumberFormat="1" applyFont="1" applyFill="1" applyBorder="1" applyAlignment="1" applyProtection="1">
      <alignment horizontal="center" vertical="center"/>
      <protection locked="0"/>
    </xf>
    <xf numFmtId="176" fontId="22" fillId="0" borderId="5" xfId="4" applyNumberFormat="1" applyFont="1" applyFill="1" applyBorder="1" applyAlignment="1" applyProtection="1">
      <alignment horizontal="center" vertical="center"/>
      <protection locked="0"/>
    </xf>
    <xf numFmtId="183" fontId="22" fillId="0" borderId="5" xfId="4" applyNumberFormat="1" applyFont="1" applyFill="1" applyBorder="1" applyAlignment="1" applyProtection="1">
      <alignment horizontal="center" vertical="center" wrapText="1"/>
      <protection locked="0"/>
    </xf>
    <xf numFmtId="0" fontId="22" fillId="0" borderId="5" xfId="4" applyNumberFormat="1" applyFont="1" applyFill="1" applyBorder="1" applyAlignment="1" applyProtection="1">
      <alignment horizontal="center" vertical="center"/>
      <protection locked="0"/>
    </xf>
    <xf numFmtId="177" fontId="22" fillId="0" borderId="5" xfId="0" quotePrefix="1" applyNumberFormat="1" applyFont="1" applyFill="1" applyBorder="1" applyAlignment="1">
      <alignment horizontal="center" vertical="center"/>
    </xf>
    <xf numFmtId="182" fontId="22" fillId="0" borderId="5" xfId="4" applyNumberFormat="1" applyFont="1" applyFill="1" applyBorder="1" applyAlignment="1" applyProtection="1">
      <alignment horizontal="center" vertical="center" wrapText="1"/>
      <protection locked="0"/>
    </xf>
    <xf numFmtId="176" fontId="22" fillId="0" borderId="5" xfId="4" applyNumberFormat="1" applyFont="1" applyFill="1" applyBorder="1" applyAlignment="1" applyProtection="1">
      <alignment horizontal="center" vertical="center"/>
    </xf>
    <xf numFmtId="0" fontId="22" fillId="0" borderId="2" xfId="4" applyFont="1" applyFill="1" applyBorder="1" applyAlignment="1" applyProtection="1">
      <alignment horizontal="left" vertical="center" wrapText="1"/>
      <protection locked="0"/>
    </xf>
    <xf numFmtId="0" fontId="22" fillId="0" borderId="2" xfId="4" applyNumberFormat="1" applyFont="1" applyFill="1" applyBorder="1" applyAlignment="1" applyProtection="1">
      <alignment horizontal="center" vertical="center"/>
      <protection locked="0"/>
    </xf>
    <xf numFmtId="184" fontId="22" fillId="0" borderId="1" xfId="4" applyNumberFormat="1" applyFont="1" applyFill="1" applyBorder="1" applyAlignment="1" applyProtection="1">
      <alignment horizontal="center" vertical="center"/>
      <protection locked="0"/>
    </xf>
    <xf numFmtId="0" fontId="22" fillId="0" borderId="1" xfId="4" quotePrefix="1" applyFont="1" applyFill="1" applyBorder="1" applyAlignment="1" applyProtection="1">
      <alignment horizontal="center" vertical="center" wrapText="1"/>
      <protection locked="0"/>
    </xf>
    <xf numFmtId="185" fontId="17" fillId="3" borderId="1" xfId="4" applyNumberFormat="1" applyFont="1" applyFill="1" applyBorder="1" applyAlignment="1" applyProtection="1">
      <alignment horizontal="center" vertical="center" wrapText="1"/>
      <protection locked="0"/>
    </xf>
    <xf numFmtId="185" fontId="22" fillId="0" borderId="1" xfId="4" applyNumberFormat="1" applyFont="1" applyFill="1" applyBorder="1" applyAlignment="1" applyProtection="1">
      <alignment horizontal="center" vertical="center" wrapText="1"/>
      <protection locked="0"/>
    </xf>
    <xf numFmtId="185" fontId="22" fillId="0" borderId="1" xfId="1" applyNumberFormat="1" applyFont="1" applyFill="1" applyBorder="1" applyAlignment="1" applyProtection="1">
      <alignment horizontal="center" vertical="center"/>
    </xf>
    <xf numFmtId="185" fontId="15" fillId="2" borderId="5" xfId="4" applyNumberFormat="1" applyFont="1" applyFill="1" applyBorder="1" applyAlignment="1" applyProtection="1">
      <alignment horizontal="center" vertical="center" wrapText="1"/>
      <protection locked="0"/>
    </xf>
    <xf numFmtId="185" fontId="22" fillId="0" borderId="5" xfId="1" applyNumberFormat="1" applyFont="1" applyFill="1" applyBorder="1" applyAlignment="1" applyProtection="1">
      <alignment horizontal="center" vertical="center"/>
    </xf>
    <xf numFmtId="185" fontId="22" fillId="0" borderId="3" xfId="1" applyNumberFormat="1" applyFont="1" applyFill="1" applyBorder="1" applyAlignment="1" applyProtection="1">
      <alignment horizontal="center" vertical="center"/>
    </xf>
    <xf numFmtId="185" fontId="10" fillId="0" borderId="0" xfId="3" applyNumberFormat="1" applyFont="1" applyProtection="1">
      <alignment vertical="center"/>
      <protection locked="0"/>
    </xf>
    <xf numFmtId="0" fontId="22" fillId="0" borderId="1" xfId="3" applyFont="1" applyFill="1" applyBorder="1" applyAlignment="1" applyProtection="1">
      <alignment horizontal="center" vertical="center"/>
      <protection locked="0"/>
    </xf>
    <xf numFmtId="186" fontId="22" fillId="0" borderId="5" xfId="4" applyNumberFormat="1" applyFont="1" applyFill="1" applyBorder="1" applyAlignment="1" applyProtection="1">
      <alignment horizontal="center" vertical="center" wrapText="1"/>
      <protection locked="0"/>
    </xf>
    <xf numFmtId="0" fontId="9" fillId="0" borderId="12" xfId="4" applyFont="1" applyBorder="1" applyAlignment="1" applyProtection="1">
      <alignment horizontal="center" vertical="center"/>
      <protection locked="0"/>
    </xf>
    <xf numFmtId="9" fontId="9" fillId="0" borderId="0" xfId="2" applyFont="1" applyAlignment="1" applyProtection="1">
      <alignment horizontal="center" vertical="center"/>
      <protection locked="0"/>
    </xf>
    <xf numFmtId="0" fontId="19" fillId="0" borderId="3" xfId="4" applyFont="1" applyFill="1" applyBorder="1" applyAlignment="1" applyProtection="1">
      <alignment horizontal="left" vertical="center" wrapText="1"/>
      <protection locked="0"/>
    </xf>
    <xf numFmtId="180" fontId="22" fillId="0" borderId="1" xfId="4" applyNumberFormat="1" applyFont="1" applyFill="1" applyBorder="1" applyAlignment="1" applyProtection="1">
      <alignment horizontal="center" vertical="center"/>
      <protection locked="0"/>
    </xf>
    <xf numFmtId="0" fontId="21" fillId="0" borderId="2" xfId="4" applyFont="1" applyFill="1" applyBorder="1" applyAlignment="1" applyProtection="1">
      <alignment horizontal="left" vertical="center" wrapText="1"/>
      <protection locked="0"/>
    </xf>
    <xf numFmtId="0" fontId="21" fillId="0" borderId="4" xfId="4" applyFont="1" applyFill="1" applyBorder="1" applyAlignment="1" applyProtection="1">
      <alignment horizontal="left" vertical="center" wrapText="1"/>
      <protection locked="0"/>
    </xf>
    <xf numFmtId="0" fontId="21" fillId="0" borderId="3" xfId="4" applyFont="1" applyFill="1" applyBorder="1" applyAlignment="1" applyProtection="1">
      <alignment horizontal="left" vertical="center" wrapText="1"/>
      <protection locked="0"/>
    </xf>
    <xf numFmtId="0" fontId="19" fillId="0" borderId="2" xfId="4" applyFont="1" applyFill="1" applyBorder="1" applyAlignment="1" applyProtection="1">
      <alignment horizontal="left" vertical="center" wrapText="1"/>
      <protection locked="0"/>
    </xf>
    <xf numFmtId="0" fontId="19" fillId="0" borderId="4" xfId="4" applyFont="1" applyFill="1" applyBorder="1" applyAlignment="1" applyProtection="1">
      <alignment horizontal="left" vertical="center" wrapText="1"/>
      <protection locked="0"/>
    </xf>
    <xf numFmtId="0" fontId="19" fillId="0" borderId="3" xfId="4" applyFont="1" applyFill="1" applyBorder="1" applyAlignment="1" applyProtection="1">
      <alignment horizontal="left" vertical="center" wrapText="1"/>
      <protection locked="0"/>
    </xf>
    <xf numFmtId="0" fontId="20" fillId="0" borderId="1" xfId="4" applyFont="1" applyFill="1" applyBorder="1" applyAlignment="1" applyProtection="1">
      <alignment horizontal="left" vertical="center" wrapText="1"/>
      <protection locked="0"/>
    </xf>
    <xf numFmtId="0" fontId="19" fillId="0" borderId="1" xfId="4" applyFont="1" applyFill="1" applyBorder="1" applyAlignment="1" applyProtection="1">
      <alignment horizontal="left" vertical="center" wrapText="1"/>
      <protection locked="0"/>
    </xf>
    <xf numFmtId="0" fontId="20" fillId="0" borderId="2" xfId="4" applyFont="1" applyFill="1" applyBorder="1" applyAlignment="1" applyProtection="1">
      <alignment horizontal="left" vertical="center" wrapText="1"/>
      <protection locked="0"/>
    </xf>
    <xf numFmtId="0" fontId="20" fillId="0" borderId="4" xfId="4" applyFont="1" applyFill="1" applyBorder="1" applyAlignment="1" applyProtection="1">
      <alignment horizontal="left" vertical="center" wrapText="1"/>
      <protection locked="0"/>
    </xf>
    <xf numFmtId="0" fontId="20" fillId="0" borderId="3" xfId="4" applyFont="1" applyFill="1" applyBorder="1" applyAlignment="1" applyProtection="1">
      <alignment horizontal="left" vertical="center" wrapText="1"/>
      <protection locked="0"/>
    </xf>
    <xf numFmtId="0" fontId="16" fillId="0" borderId="1" xfId="4" applyFont="1" applyFill="1" applyBorder="1" applyAlignment="1" applyProtection="1">
      <alignment horizontal="center" vertical="center" wrapText="1"/>
      <protection locked="0"/>
    </xf>
    <xf numFmtId="176" fontId="16" fillId="0" borderId="1" xfId="4" applyNumberFormat="1" applyFont="1" applyFill="1" applyBorder="1" applyAlignment="1" applyProtection="1">
      <alignment horizontal="center" vertical="center" wrapText="1"/>
      <protection locked="0"/>
    </xf>
    <xf numFmtId="177" fontId="16" fillId="0" borderId="1" xfId="4" applyNumberFormat="1" applyFont="1" applyFill="1" applyBorder="1" applyAlignment="1" applyProtection="1">
      <alignment horizontal="center" vertical="center" wrapText="1"/>
      <protection locked="0"/>
    </xf>
    <xf numFmtId="7" fontId="16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17" fillId="0" borderId="2" xfId="4" applyFont="1" applyFill="1" applyBorder="1" applyAlignment="1" applyProtection="1">
      <alignment horizontal="center" vertical="center" wrapText="1"/>
      <protection locked="0"/>
    </xf>
    <xf numFmtId="0" fontId="17" fillId="0" borderId="3" xfId="4" applyFont="1" applyFill="1" applyBorder="1" applyAlignment="1" applyProtection="1">
      <alignment horizontal="center" vertical="center" wrapText="1"/>
      <protection locked="0"/>
    </xf>
    <xf numFmtId="0" fontId="18" fillId="0" borderId="1" xfId="4" applyFont="1" applyFill="1" applyBorder="1" applyAlignment="1" applyProtection="1">
      <alignment horizontal="left" vertical="center" wrapText="1"/>
      <protection locked="0"/>
    </xf>
    <xf numFmtId="0" fontId="22" fillId="3" borderId="1" xfId="4" applyFont="1" applyFill="1" applyBorder="1" applyAlignment="1">
      <alignment horizontal="center" vertical="center"/>
    </xf>
    <xf numFmtId="176" fontId="22" fillId="3" borderId="1" xfId="4" applyNumberFormat="1" applyFont="1" applyFill="1" applyBorder="1" applyAlignment="1">
      <alignment horizontal="center" vertical="center"/>
    </xf>
    <xf numFmtId="177" fontId="22" fillId="3" borderId="1" xfId="4" applyNumberFormat="1" applyFont="1" applyFill="1" applyBorder="1" applyAlignment="1">
      <alignment horizontal="center" vertical="center"/>
    </xf>
    <xf numFmtId="7" fontId="22" fillId="3" borderId="1" xfId="4" applyNumberFormat="1" applyFont="1" applyFill="1" applyBorder="1" applyAlignment="1">
      <alignment horizontal="center" vertical="center"/>
    </xf>
    <xf numFmtId="0" fontId="22" fillId="3" borderId="1" xfId="4" applyNumberFormat="1" applyFont="1" applyFill="1" applyBorder="1" applyAlignment="1">
      <alignment horizontal="center" vertical="center"/>
    </xf>
    <xf numFmtId="0" fontId="23" fillId="0" borderId="3" xfId="0" applyNumberFormat="1" applyFont="1" applyFill="1" applyBorder="1" applyAlignment="1" applyProtection="1">
      <alignment horizontal="center" vertical="center"/>
      <protection locked="0"/>
    </xf>
    <xf numFmtId="0" fontId="23" fillId="0" borderId="1" xfId="0" applyNumberFormat="1" applyFont="1" applyFill="1" applyBorder="1" applyAlignment="1" applyProtection="1">
      <alignment horizontal="center" vertical="center"/>
      <protection locked="0"/>
    </xf>
    <xf numFmtId="0" fontId="18" fillId="3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/>
    </xf>
    <xf numFmtId="0" fontId="22" fillId="3" borderId="1" xfId="4" applyFont="1" applyFill="1" applyBorder="1" applyAlignment="1" applyProtection="1">
      <alignment horizontal="center" vertical="center"/>
      <protection locked="0"/>
    </xf>
    <xf numFmtId="176" fontId="22" fillId="3" borderId="1" xfId="4" applyNumberFormat="1" applyFont="1" applyFill="1" applyBorder="1" applyAlignment="1" applyProtection="1">
      <alignment horizontal="center" vertical="center"/>
      <protection locked="0"/>
    </xf>
    <xf numFmtId="177" fontId="22" fillId="3" borderId="1" xfId="4" applyNumberFormat="1" applyFont="1" applyFill="1" applyBorder="1" applyAlignment="1" applyProtection="1">
      <alignment horizontal="center" vertical="center"/>
      <protection locked="0"/>
    </xf>
    <xf numFmtId="7" fontId="22" fillId="3" borderId="1" xfId="4" applyNumberFormat="1" applyFont="1" applyFill="1" applyBorder="1" applyAlignment="1" applyProtection="1">
      <alignment horizontal="center" vertical="center"/>
      <protection locked="0"/>
    </xf>
    <xf numFmtId="0" fontId="22" fillId="3" borderId="1" xfId="4" applyNumberFormat="1" applyFont="1" applyFill="1" applyBorder="1" applyAlignment="1" applyProtection="1">
      <alignment horizontal="center" vertical="center"/>
      <protection locked="0"/>
    </xf>
    <xf numFmtId="179" fontId="20" fillId="0" borderId="6" xfId="4" applyNumberFormat="1" applyFont="1" applyFill="1" applyBorder="1" applyAlignment="1" applyProtection="1">
      <alignment horizontal="center" vertical="center" wrapText="1"/>
      <protection locked="0"/>
    </xf>
    <xf numFmtId="179" fontId="20" fillId="0" borderId="7" xfId="4" applyNumberFormat="1" applyFont="1" applyFill="1" applyBorder="1" applyAlignment="1" applyProtection="1">
      <alignment horizontal="center" vertical="center" wrapText="1"/>
      <protection locked="0"/>
    </xf>
    <xf numFmtId="179" fontId="20" fillId="0" borderId="8" xfId="4" applyNumberFormat="1" applyFont="1" applyFill="1" applyBorder="1" applyAlignment="1" applyProtection="1">
      <alignment horizontal="center" vertical="center" wrapText="1"/>
      <protection locked="0"/>
    </xf>
    <xf numFmtId="0" fontId="19" fillId="0" borderId="9" xfId="4" applyFont="1" applyFill="1" applyBorder="1" applyAlignment="1" applyProtection="1">
      <alignment horizontal="left" vertical="center" wrapText="1"/>
      <protection locked="0"/>
    </xf>
    <xf numFmtId="0" fontId="19" fillId="0" borderId="10" xfId="4" applyFont="1" applyFill="1" applyBorder="1" applyAlignment="1" applyProtection="1">
      <alignment horizontal="left" vertical="center" wrapText="1"/>
      <protection locked="0"/>
    </xf>
    <xf numFmtId="0" fontId="19" fillId="0" borderId="11" xfId="4" applyFont="1" applyFill="1" applyBorder="1" applyAlignment="1" applyProtection="1">
      <alignment horizontal="left" vertical="center" wrapText="1"/>
      <protection locked="0"/>
    </xf>
    <xf numFmtId="0" fontId="18" fillId="3" borderId="1" xfId="4" applyFont="1" applyFill="1" applyBorder="1" applyAlignment="1" applyProtection="1">
      <alignment horizontal="left" vertical="center"/>
      <protection locked="0"/>
    </xf>
    <xf numFmtId="0" fontId="19" fillId="0" borderId="5" xfId="4" applyFont="1" applyFill="1" applyBorder="1" applyAlignment="1" applyProtection="1">
      <alignment horizontal="left" vertical="center" wrapText="1"/>
      <protection locked="0"/>
    </xf>
    <xf numFmtId="0" fontId="19" fillId="0" borderId="13" xfId="4" applyFont="1" applyFill="1" applyBorder="1" applyAlignment="1" applyProtection="1">
      <alignment horizontal="left" vertical="center" wrapText="1"/>
      <protection locked="0"/>
    </xf>
    <xf numFmtId="0" fontId="22" fillId="0" borderId="2" xfId="4" applyFont="1" applyFill="1" applyBorder="1" applyAlignment="1" applyProtection="1">
      <alignment horizontal="center" vertical="center" wrapText="1"/>
      <protection locked="0"/>
    </xf>
    <xf numFmtId="0" fontId="22" fillId="0" borderId="4" xfId="4" applyFont="1" applyFill="1" applyBorder="1" applyAlignment="1" applyProtection="1">
      <alignment horizontal="center" vertical="center" wrapText="1"/>
      <protection locked="0"/>
    </xf>
    <xf numFmtId="0" fontId="22" fillId="0" borderId="13" xfId="4" applyFont="1" applyFill="1" applyBorder="1" applyAlignment="1" applyProtection="1">
      <alignment horizontal="center" vertical="center" wrapText="1"/>
      <protection locked="0"/>
    </xf>
  </cellXfs>
  <cellStyles count="5">
    <cellStyle name="百分比 2" xfId="2" xr:uid="{00000000-0005-0000-0000-000001000000}"/>
    <cellStyle name="常规" xfId="0" builtinId="0"/>
    <cellStyle name="常规 5" xfId="3" xr:uid="{00000000-0005-0000-0000-000003000000}"/>
    <cellStyle name="常规_Sheet1" xfId="4" xr:uid="{00000000-0005-0000-0000-000004000000}"/>
    <cellStyle name="货币" xfId="1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7651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pn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6" Type="http://schemas.openxmlformats.org/officeDocument/2006/relationships/image" Target="../media/image16.png"/><Relationship Id="rId107" Type="http://schemas.openxmlformats.org/officeDocument/2006/relationships/image" Target="../media/image107.jpe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png"/><Relationship Id="rId128" Type="http://schemas.openxmlformats.org/officeDocument/2006/relationships/image" Target="../media/image128.jpeg"/><Relationship Id="rId5" Type="http://schemas.openxmlformats.org/officeDocument/2006/relationships/image" Target="../media/image5.png"/><Relationship Id="rId90" Type="http://schemas.openxmlformats.org/officeDocument/2006/relationships/image" Target="../media/image90.png"/><Relationship Id="rId95" Type="http://schemas.openxmlformats.org/officeDocument/2006/relationships/image" Target="../media/image95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pn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80" Type="http://schemas.openxmlformats.org/officeDocument/2006/relationships/image" Target="../media/image80.jpeg"/><Relationship Id="rId85" Type="http://schemas.openxmlformats.org/officeDocument/2006/relationships/image" Target="../media/image85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0" Type="http://schemas.openxmlformats.org/officeDocument/2006/relationships/image" Target="../media/image60.jpeg"/><Relationship Id="rId65" Type="http://schemas.openxmlformats.org/officeDocument/2006/relationships/image" Target="../media/image65.pn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jpeg"/><Relationship Id="rId34" Type="http://schemas.openxmlformats.org/officeDocument/2006/relationships/image" Target="../media/image34.pn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7" Type="http://schemas.openxmlformats.org/officeDocument/2006/relationships/image" Target="../media/image7.pn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pn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png"/><Relationship Id="rId45" Type="http://schemas.openxmlformats.org/officeDocument/2006/relationships/image" Target="../media/image45.jpeg"/><Relationship Id="rId66" Type="http://schemas.openxmlformats.org/officeDocument/2006/relationships/image" Target="../media/image66.pn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8" Type="http://schemas.openxmlformats.org/officeDocument/2006/relationships/image" Target="../media/image8.pn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3" Type="http://schemas.openxmlformats.org/officeDocument/2006/relationships/image" Target="../media/image3.pn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pn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png"/><Relationship Id="rId31" Type="http://schemas.openxmlformats.org/officeDocument/2006/relationships/image" Target="../media/image31.jpeg"/><Relationship Id="rId52" Type="http://schemas.openxmlformats.org/officeDocument/2006/relationships/image" Target="../media/image52.pn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26" Type="http://schemas.openxmlformats.org/officeDocument/2006/relationships/image" Target="../media/image26.jpe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704850</xdr:colOff>
      <xdr:row>160</xdr:row>
      <xdr:rowOff>161925</xdr:rowOff>
    </xdr:from>
    <xdr:to>
      <xdr:col>13</xdr:col>
      <xdr:colOff>3914775</xdr:colOff>
      <xdr:row>163</xdr:row>
      <xdr:rowOff>885824</xdr:rowOff>
    </xdr:to>
    <xdr:pic>
      <xdr:nvPicPr>
        <xdr:cNvPr id="147767" name="图片 7" descr="C:/Users/HLQ/AppData/Local/Temp/picturecompress_20211215163118/output_1.pngoutput_1">
          <a:extLst>
            <a:ext uri="{FF2B5EF4-FFF2-40B4-BE49-F238E27FC236}">
              <a16:creationId xmlns:a16="http://schemas.microsoft.com/office/drawing/2014/main" id="{09F48309-D224-4B92-BE51-956AF9442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160163" y="289900520"/>
          <a:ext cx="3209925" cy="3236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187070</xdr:colOff>
      <xdr:row>55</xdr:row>
      <xdr:rowOff>132552</xdr:rowOff>
    </xdr:from>
    <xdr:to>
      <xdr:col>2</xdr:col>
      <xdr:colOff>1123070</xdr:colOff>
      <xdr:row>55</xdr:row>
      <xdr:rowOff>660942</xdr:rowOff>
    </xdr:to>
    <xdr:pic>
      <xdr:nvPicPr>
        <xdr:cNvPr id="147768" name="图片 1" descr="C:/Users/HLQ/AppData/Local/Temp/picturecompress_20211215163118/output_2.pngoutput_2">
          <a:extLst>
            <a:ext uri="{FF2B5EF4-FFF2-40B4-BE49-F238E27FC236}">
              <a16:creationId xmlns:a16="http://schemas.microsoft.com/office/drawing/2014/main" id="{A6050C5E-80EE-4EC5-A9CF-76F0BC1B5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01820" y="89064302"/>
          <a:ext cx="936000" cy="528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172782</xdr:colOff>
      <xdr:row>49</xdr:row>
      <xdr:rowOff>132552</xdr:rowOff>
    </xdr:from>
    <xdr:to>
      <xdr:col>2</xdr:col>
      <xdr:colOff>1108782</xdr:colOff>
      <xdr:row>49</xdr:row>
      <xdr:rowOff>648460</xdr:rowOff>
    </xdr:to>
    <xdr:pic>
      <xdr:nvPicPr>
        <xdr:cNvPr id="147769" name="图片 3" descr="C:/Users/HLQ/AppData/Local/Temp/picturecompress_20211215163118/output_3.pngoutput_3">
          <a:extLst>
            <a:ext uri="{FF2B5EF4-FFF2-40B4-BE49-F238E27FC236}">
              <a16:creationId xmlns:a16="http://schemas.microsoft.com/office/drawing/2014/main" id="{64550F0B-A5C7-4ECE-B3B7-CF8A7ED7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87532" y="82968302"/>
          <a:ext cx="936000" cy="515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195463</xdr:colOff>
      <xdr:row>53</xdr:row>
      <xdr:rowOff>134575</xdr:rowOff>
    </xdr:from>
    <xdr:to>
      <xdr:col>2</xdr:col>
      <xdr:colOff>1131463</xdr:colOff>
      <xdr:row>53</xdr:row>
      <xdr:rowOff>669430</xdr:rowOff>
    </xdr:to>
    <xdr:pic>
      <xdr:nvPicPr>
        <xdr:cNvPr id="147770" name="图片 4" descr="C:/Users/HLQ/AppData/Local/Temp/picturecompress_20211215163118/output_4.pngoutput_4">
          <a:extLst>
            <a:ext uri="{FF2B5EF4-FFF2-40B4-BE49-F238E27FC236}">
              <a16:creationId xmlns:a16="http://schemas.microsoft.com/office/drawing/2014/main" id="{40222722-93A2-43BF-A0A0-95039D69B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-60000">
          <a:off x="3910213" y="87034325"/>
          <a:ext cx="936000" cy="534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163257</xdr:colOff>
      <xdr:row>52</xdr:row>
      <xdr:rowOff>113505</xdr:rowOff>
    </xdr:from>
    <xdr:to>
      <xdr:col>2</xdr:col>
      <xdr:colOff>1099257</xdr:colOff>
      <xdr:row>52</xdr:row>
      <xdr:rowOff>633505</xdr:rowOff>
    </xdr:to>
    <xdr:pic>
      <xdr:nvPicPr>
        <xdr:cNvPr id="147771" name="图片 5" descr="C:/Users/HLQ/AppData/Local/Temp/picturecompress_20211215163118/output_5.pngoutput_5">
          <a:extLst>
            <a:ext uri="{FF2B5EF4-FFF2-40B4-BE49-F238E27FC236}">
              <a16:creationId xmlns:a16="http://schemas.microsoft.com/office/drawing/2014/main" id="{970A1CB7-57B7-486B-AB7A-00D8F8595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78007" y="85997255"/>
          <a:ext cx="936000" cy="5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182307</xdr:colOff>
      <xdr:row>54</xdr:row>
      <xdr:rowOff>132553</xdr:rowOff>
    </xdr:from>
    <xdr:to>
      <xdr:col>2</xdr:col>
      <xdr:colOff>1118307</xdr:colOff>
      <xdr:row>54</xdr:row>
      <xdr:rowOff>658818</xdr:rowOff>
    </xdr:to>
    <xdr:pic>
      <xdr:nvPicPr>
        <xdr:cNvPr id="147772" name="图片 6" descr="C:/Users/HLQ/AppData/Local/Temp/picturecompress_20211215163118/output_6.pngoutput_6">
          <a:extLst>
            <a:ext uri="{FF2B5EF4-FFF2-40B4-BE49-F238E27FC236}">
              <a16:creationId xmlns:a16="http://schemas.microsoft.com/office/drawing/2014/main" id="{D40C561A-CB73-4085-ABFD-69AA2DBBE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97057" y="88048303"/>
          <a:ext cx="936000" cy="526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172782</xdr:colOff>
      <xdr:row>51</xdr:row>
      <xdr:rowOff>151606</xdr:rowOff>
    </xdr:from>
    <xdr:to>
      <xdr:col>2</xdr:col>
      <xdr:colOff>1108782</xdr:colOff>
      <xdr:row>51</xdr:row>
      <xdr:rowOff>673679</xdr:rowOff>
    </xdr:to>
    <xdr:pic>
      <xdr:nvPicPr>
        <xdr:cNvPr id="147773" name="图片 7" descr="C:/Users/HLQ/AppData/Local/Temp/picturecompress_20211215163118/output_7.pngoutput_7">
          <a:extLst>
            <a:ext uri="{FF2B5EF4-FFF2-40B4-BE49-F238E27FC236}">
              <a16:creationId xmlns:a16="http://schemas.microsoft.com/office/drawing/2014/main" id="{825F825B-7A10-412F-AD86-AB40F1B3E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87532" y="85019356"/>
          <a:ext cx="936000" cy="522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163257</xdr:colOff>
      <xdr:row>50</xdr:row>
      <xdr:rowOff>123030</xdr:rowOff>
    </xdr:from>
    <xdr:to>
      <xdr:col>2</xdr:col>
      <xdr:colOff>1099257</xdr:colOff>
      <xdr:row>50</xdr:row>
      <xdr:rowOff>634908</xdr:rowOff>
    </xdr:to>
    <xdr:pic>
      <xdr:nvPicPr>
        <xdr:cNvPr id="147774" name="图片 8" descr="C:/Users/HLQ/AppData/Local/Temp/picturecompress_20211215163118/output_8.pngoutput_8">
          <a:extLst>
            <a:ext uri="{FF2B5EF4-FFF2-40B4-BE49-F238E27FC236}">
              <a16:creationId xmlns:a16="http://schemas.microsoft.com/office/drawing/2014/main" id="{60E5DA3D-CBBF-4305-938F-3D280E073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78007" y="83974780"/>
          <a:ext cx="936000" cy="5118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182307</xdr:colOff>
      <xdr:row>48</xdr:row>
      <xdr:rowOff>123031</xdr:rowOff>
    </xdr:from>
    <xdr:to>
      <xdr:col>2</xdr:col>
      <xdr:colOff>1118307</xdr:colOff>
      <xdr:row>48</xdr:row>
      <xdr:rowOff>645104</xdr:rowOff>
    </xdr:to>
    <xdr:pic>
      <xdr:nvPicPr>
        <xdr:cNvPr id="147775" name="图片 9" descr="C:/Users/HLQ/AppData/Local/Temp/picturecompress_20211215163118/output_9.pngoutput_9">
          <a:extLst>
            <a:ext uri="{FF2B5EF4-FFF2-40B4-BE49-F238E27FC236}">
              <a16:creationId xmlns:a16="http://schemas.microsoft.com/office/drawing/2014/main" id="{9BDD56FA-70E3-4FC3-8E2B-03EC10DB3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97057" y="81942781"/>
          <a:ext cx="936000" cy="522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197624</xdr:colOff>
      <xdr:row>35</xdr:row>
      <xdr:rowOff>171449</xdr:rowOff>
    </xdr:from>
    <xdr:to>
      <xdr:col>2</xdr:col>
      <xdr:colOff>1695846</xdr:colOff>
      <xdr:row>35</xdr:row>
      <xdr:rowOff>1393075</xdr:rowOff>
    </xdr:to>
    <xdr:pic>
      <xdr:nvPicPr>
        <xdr:cNvPr id="147791" name="图片 1" descr="C:/Users/HLQ/AppData/Local/Temp/picturecompress_20211215163118/output_25.pngoutput_25">
          <a:extLst>
            <a:ext uri="{FF2B5EF4-FFF2-40B4-BE49-F238E27FC236}">
              <a16:creationId xmlns:a16="http://schemas.microsoft.com/office/drawing/2014/main" id="{016EE937-1754-432D-B6D2-B928590C1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12374" y="49669699"/>
          <a:ext cx="1498222" cy="12216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207148</xdr:colOff>
      <xdr:row>38</xdr:row>
      <xdr:rowOff>171449</xdr:rowOff>
    </xdr:from>
    <xdr:to>
      <xdr:col>2</xdr:col>
      <xdr:colOff>1705369</xdr:colOff>
      <xdr:row>38</xdr:row>
      <xdr:rowOff>1388049</xdr:rowOff>
    </xdr:to>
    <xdr:pic>
      <xdr:nvPicPr>
        <xdr:cNvPr id="147792" name="图片 2" descr="C:/Users/HLQ/AppData/Local/Temp/picturecompress_20211215163118/output_26.pngoutput_26">
          <a:extLst>
            <a:ext uri="{FF2B5EF4-FFF2-40B4-BE49-F238E27FC236}">
              <a16:creationId xmlns:a16="http://schemas.microsoft.com/office/drawing/2014/main" id="{793A9F0C-D53E-4870-B9FC-5E6752773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21898" y="53670199"/>
          <a:ext cx="1498221" cy="121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188098</xdr:colOff>
      <xdr:row>37</xdr:row>
      <xdr:rowOff>180972</xdr:rowOff>
    </xdr:from>
    <xdr:to>
      <xdr:col>2</xdr:col>
      <xdr:colOff>1686319</xdr:colOff>
      <xdr:row>37</xdr:row>
      <xdr:rowOff>1409849</xdr:rowOff>
    </xdr:to>
    <xdr:pic>
      <xdr:nvPicPr>
        <xdr:cNvPr id="147793" name="图片 3" descr="C:/Users/HLQ/AppData/Local/Temp/picturecompress_20211215163118/output_27.pngoutput_27">
          <a:extLst>
            <a:ext uri="{FF2B5EF4-FFF2-40B4-BE49-F238E27FC236}">
              <a16:creationId xmlns:a16="http://schemas.microsoft.com/office/drawing/2014/main" id="{5E9F82AE-EF4E-4767-B2F9-62E34FEE2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02848" y="52346222"/>
          <a:ext cx="1498221" cy="12288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173811</xdr:colOff>
      <xdr:row>36</xdr:row>
      <xdr:rowOff>171449</xdr:rowOff>
    </xdr:from>
    <xdr:to>
      <xdr:col>2</xdr:col>
      <xdr:colOff>1672032</xdr:colOff>
      <xdr:row>36</xdr:row>
      <xdr:rowOff>1381123</xdr:rowOff>
    </xdr:to>
    <xdr:pic>
      <xdr:nvPicPr>
        <xdr:cNvPr id="147794" name="图片 4" descr="C:/Users/HLQ/AppData/Local/Temp/picturecompress_20211215163118/output_28.pngoutput_28">
          <a:extLst>
            <a:ext uri="{FF2B5EF4-FFF2-40B4-BE49-F238E27FC236}">
              <a16:creationId xmlns:a16="http://schemas.microsoft.com/office/drawing/2014/main" id="{E73D2FAA-481A-492D-BC4B-1DE04C423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88561" y="51003199"/>
          <a:ext cx="1498221" cy="1209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153732</xdr:colOff>
      <xdr:row>57</xdr:row>
      <xdr:rowOff>84927</xdr:rowOff>
    </xdr:from>
    <xdr:to>
      <xdr:col>2</xdr:col>
      <xdr:colOff>1089732</xdr:colOff>
      <xdr:row>57</xdr:row>
      <xdr:rowOff>636367</xdr:rowOff>
    </xdr:to>
    <xdr:pic>
      <xdr:nvPicPr>
        <xdr:cNvPr id="147796" name="图片 1" descr="C:/Users/HLQ/AppData/Local/Temp/picturecompress_20211215163118/output_30.pngoutput_30">
          <a:extLst>
            <a:ext uri="{FF2B5EF4-FFF2-40B4-BE49-F238E27FC236}">
              <a16:creationId xmlns:a16="http://schemas.microsoft.com/office/drawing/2014/main" id="{99650E68-24B0-4D91-B080-D2C586F2A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68482" y="91048677"/>
          <a:ext cx="936000" cy="55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153732</xdr:colOff>
      <xdr:row>56</xdr:row>
      <xdr:rowOff>113502</xdr:rowOff>
    </xdr:from>
    <xdr:to>
      <xdr:col>2</xdr:col>
      <xdr:colOff>1089732</xdr:colOff>
      <xdr:row>56</xdr:row>
      <xdr:rowOff>635089</xdr:rowOff>
    </xdr:to>
    <xdr:pic>
      <xdr:nvPicPr>
        <xdr:cNvPr id="147797" name="图片 2" descr="C:/Users/HLQ/AppData/Local/Temp/picturecompress_20211215163118/output_31.pngoutput_31">
          <a:extLst>
            <a:ext uri="{FF2B5EF4-FFF2-40B4-BE49-F238E27FC236}">
              <a16:creationId xmlns:a16="http://schemas.microsoft.com/office/drawing/2014/main" id="{D974F123-5F5E-4D4E-A615-610C0D4F2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68482" y="90061252"/>
          <a:ext cx="936000" cy="5215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153732</xdr:colOff>
      <xdr:row>58</xdr:row>
      <xdr:rowOff>94452</xdr:rowOff>
    </xdr:from>
    <xdr:to>
      <xdr:col>2</xdr:col>
      <xdr:colOff>1089732</xdr:colOff>
      <xdr:row>58</xdr:row>
      <xdr:rowOff>626273</xdr:rowOff>
    </xdr:to>
    <xdr:pic>
      <xdr:nvPicPr>
        <xdr:cNvPr id="147798" name="图片 3" descr="C:/Users/HLQ/AppData/Local/Temp/picturecompress_20211215163118/output_32.pngoutput_32">
          <a:extLst>
            <a:ext uri="{FF2B5EF4-FFF2-40B4-BE49-F238E27FC236}">
              <a16:creationId xmlns:a16="http://schemas.microsoft.com/office/drawing/2014/main" id="{8885FC30-BC96-4BF7-A0DC-C8ECF52FE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68482" y="92074202"/>
          <a:ext cx="936000" cy="5318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120395</xdr:colOff>
      <xdr:row>59</xdr:row>
      <xdr:rowOff>113502</xdr:rowOff>
    </xdr:from>
    <xdr:to>
      <xdr:col>2</xdr:col>
      <xdr:colOff>1056395</xdr:colOff>
      <xdr:row>59</xdr:row>
      <xdr:rowOff>616426</xdr:rowOff>
    </xdr:to>
    <xdr:pic>
      <xdr:nvPicPr>
        <xdr:cNvPr id="147799" name="图片 4" descr="C:/Users/HLQ/AppData/Local/Temp/picturecompress_20211215163118/output_33.pngoutput_33">
          <a:extLst>
            <a:ext uri="{FF2B5EF4-FFF2-40B4-BE49-F238E27FC236}">
              <a16:creationId xmlns:a16="http://schemas.microsoft.com/office/drawing/2014/main" id="{2B1A54C5-18B7-4417-A741-23943EA72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35145" y="93109252"/>
          <a:ext cx="936000" cy="50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163257</xdr:colOff>
      <xdr:row>60</xdr:row>
      <xdr:rowOff>142077</xdr:rowOff>
    </xdr:from>
    <xdr:to>
      <xdr:col>2</xdr:col>
      <xdr:colOff>1099257</xdr:colOff>
      <xdr:row>60</xdr:row>
      <xdr:rowOff>667675</xdr:rowOff>
    </xdr:to>
    <xdr:pic>
      <xdr:nvPicPr>
        <xdr:cNvPr id="147800" name="图片 5" descr="C:/Users/HLQ/AppData/Local/Temp/picturecompress_20211215163118/output_34.pngoutput_34">
          <a:extLst>
            <a:ext uri="{FF2B5EF4-FFF2-40B4-BE49-F238E27FC236}">
              <a16:creationId xmlns:a16="http://schemas.microsoft.com/office/drawing/2014/main" id="{EA73D4C1-622A-40C9-AF2E-27DF6A3AA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78007" y="94153827"/>
          <a:ext cx="936000" cy="525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146139</xdr:colOff>
      <xdr:row>61</xdr:row>
      <xdr:rowOff>123027</xdr:rowOff>
    </xdr:from>
    <xdr:to>
      <xdr:col>2</xdr:col>
      <xdr:colOff>1082139</xdr:colOff>
      <xdr:row>61</xdr:row>
      <xdr:rowOff>648872</xdr:rowOff>
    </xdr:to>
    <xdr:pic>
      <xdr:nvPicPr>
        <xdr:cNvPr id="147801" name="图片 6" descr="C:/Users/HLQ/AppData/Local/Temp/picturecompress_20211215163118/output_35.pngoutput_35">
          <a:extLst>
            <a:ext uri="{FF2B5EF4-FFF2-40B4-BE49-F238E27FC236}">
              <a16:creationId xmlns:a16="http://schemas.microsoft.com/office/drawing/2014/main" id="{5FDC4BEF-7F0F-4064-9132-F23619D24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60889" y="95150777"/>
          <a:ext cx="936000" cy="525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151605</xdr:colOff>
      <xdr:row>26</xdr:row>
      <xdr:rowOff>282573</xdr:rowOff>
    </xdr:from>
    <xdr:to>
      <xdr:col>2</xdr:col>
      <xdr:colOff>2020369</xdr:colOff>
      <xdr:row>26</xdr:row>
      <xdr:rowOff>1957539</xdr:rowOff>
    </xdr:to>
    <xdr:pic>
      <xdr:nvPicPr>
        <xdr:cNvPr id="147808" name="图片 1" descr="C:/Users/HLQ/AppData/Local/Temp/picturecompress_20211215163118/output_42.pngoutput_42">
          <a:extLst>
            <a:ext uri="{FF2B5EF4-FFF2-40B4-BE49-F238E27FC236}">
              <a16:creationId xmlns:a16="http://schemas.microsoft.com/office/drawing/2014/main" id="{973BF47B-2C4B-48AD-A8D9-CE91C9760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66355" y="47447200"/>
          <a:ext cx="1868764" cy="16749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142080</xdr:colOff>
      <xdr:row>25</xdr:row>
      <xdr:rowOff>311148</xdr:rowOff>
    </xdr:from>
    <xdr:to>
      <xdr:col>2</xdr:col>
      <xdr:colOff>1886260</xdr:colOff>
      <xdr:row>25</xdr:row>
      <xdr:rowOff>1867493</xdr:rowOff>
    </xdr:to>
    <xdr:pic>
      <xdr:nvPicPr>
        <xdr:cNvPr id="147809" name="图片 2" descr="C:/Users/HLQ/AppData/Local/Temp/picturecompress_20211215163118/output_43.pngoutput_43">
          <a:extLst>
            <a:ext uri="{FF2B5EF4-FFF2-40B4-BE49-F238E27FC236}">
              <a16:creationId xmlns:a16="http://schemas.microsoft.com/office/drawing/2014/main" id="{75956CD5-A315-44AF-9731-E556992A6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56830" y="45443775"/>
          <a:ext cx="1744180" cy="1556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319798</xdr:colOff>
      <xdr:row>88</xdr:row>
      <xdr:rowOff>235743</xdr:rowOff>
    </xdr:from>
    <xdr:to>
      <xdr:col>2</xdr:col>
      <xdr:colOff>1327798</xdr:colOff>
      <xdr:row>88</xdr:row>
      <xdr:rowOff>1541512</xdr:rowOff>
    </xdr:to>
    <xdr:pic>
      <xdr:nvPicPr>
        <xdr:cNvPr id="147810" name="图片 1" descr="C:/Users/HLQ/AppData/Local/Temp/picturecompress_20211215163118/output_44.pngoutput_44">
          <a:extLst>
            <a:ext uri="{FF2B5EF4-FFF2-40B4-BE49-F238E27FC236}">
              <a16:creationId xmlns:a16="http://schemas.microsoft.com/office/drawing/2014/main" id="{A8B70551-C528-49C0-A2E9-7991E4AB5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34548" y="118440993"/>
          <a:ext cx="1008000" cy="13057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322179</xdr:colOff>
      <xdr:row>91</xdr:row>
      <xdr:rowOff>235741</xdr:rowOff>
    </xdr:from>
    <xdr:to>
      <xdr:col>2</xdr:col>
      <xdr:colOff>1330179</xdr:colOff>
      <xdr:row>91</xdr:row>
      <xdr:rowOff>1591067</xdr:rowOff>
    </xdr:to>
    <xdr:pic>
      <xdr:nvPicPr>
        <xdr:cNvPr id="147811" name="图片 2" descr="C:/Users/HLQ/AppData/Local/Temp/picturecompress_20211215163118/output_45.pngoutput_45">
          <a:extLst>
            <a:ext uri="{FF2B5EF4-FFF2-40B4-BE49-F238E27FC236}">
              <a16:creationId xmlns:a16="http://schemas.microsoft.com/office/drawing/2014/main" id="{F1A5395E-3F1C-461F-A628-80420EB3F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36929" y="123251118"/>
          <a:ext cx="1008000" cy="1355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324561</xdr:colOff>
      <xdr:row>90</xdr:row>
      <xdr:rowOff>207166</xdr:rowOff>
    </xdr:from>
    <xdr:to>
      <xdr:col>2</xdr:col>
      <xdr:colOff>1332561</xdr:colOff>
      <xdr:row>90</xdr:row>
      <xdr:rowOff>1561246</xdr:rowOff>
    </xdr:to>
    <xdr:pic>
      <xdr:nvPicPr>
        <xdr:cNvPr id="147812" name="图片 3" descr="C:/Users/HLQ/AppData/Local/Temp/picturecompress_20211215163118/output_46.pngoutput_46">
          <a:extLst>
            <a:ext uri="{FF2B5EF4-FFF2-40B4-BE49-F238E27FC236}">
              <a16:creationId xmlns:a16="http://schemas.microsoft.com/office/drawing/2014/main" id="{3CEAFE9A-ECAA-4FC8-8214-7604DA94D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39311" y="121619166"/>
          <a:ext cx="1008000" cy="135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329323</xdr:colOff>
      <xdr:row>89</xdr:row>
      <xdr:rowOff>192878</xdr:rowOff>
    </xdr:from>
    <xdr:to>
      <xdr:col>2</xdr:col>
      <xdr:colOff>1337323</xdr:colOff>
      <xdr:row>89</xdr:row>
      <xdr:rowOff>1530662</xdr:rowOff>
    </xdr:to>
    <xdr:pic>
      <xdr:nvPicPr>
        <xdr:cNvPr id="147813" name="图片 4" descr="C:/Users/HLQ/AppData/Local/Temp/picturecompress_20211215163118/output_47.pngoutput_47">
          <a:extLst>
            <a:ext uri="{FF2B5EF4-FFF2-40B4-BE49-F238E27FC236}">
              <a16:creationId xmlns:a16="http://schemas.microsoft.com/office/drawing/2014/main" id="{52853ADA-CB0E-45D4-B2C9-09F08FF7E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44073" y="120001505"/>
          <a:ext cx="1008000" cy="13377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324048</xdr:colOff>
      <xdr:row>78</xdr:row>
      <xdr:rowOff>152395</xdr:rowOff>
    </xdr:from>
    <xdr:to>
      <xdr:col>2</xdr:col>
      <xdr:colOff>1260048</xdr:colOff>
      <xdr:row>78</xdr:row>
      <xdr:rowOff>1507331</xdr:rowOff>
    </xdr:to>
    <xdr:pic>
      <xdr:nvPicPr>
        <xdr:cNvPr id="147814" name="图片 1" descr="C:/Users/HLQ/AppData/Local/Temp/picturecompress_20211215163118/output_48.pngoutput_48">
          <a:extLst>
            <a:ext uri="{FF2B5EF4-FFF2-40B4-BE49-F238E27FC236}">
              <a16:creationId xmlns:a16="http://schemas.microsoft.com/office/drawing/2014/main" id="{CCCA498B-7DF6-44F3-B802-F25B06D43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38798" y="103435145"/>
          <a:ext cx="936000" cy="1354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307379</xdr:colOff>
      <xdr:row>80</xdr:row>
      <xdr:rowOff>145254</xdr:rowOff>
    </xdr:from>
    <xdr:to>
      <xdr:col>2</xdr:col>
      <xdr:colOff>1243379</xdr:colOff>
      <xdr:row>80</xdr:row>
      <xdr:rowOff>1481714</xdr:rowOff>
    </xdr:to>
    <xdr:pic>
      <xdr:nvPicPr>
        <xdr:cNvPr id="147815" name="图片 2" descr="C:/Users/HLQ/AppData/Local/Temp/picturecompress_20211215163118/output_49.pngoutput_49">
          <a:extLst>
            <a:ext uri="{FF2B5EF4-FFF2-40B4-BE49-F238E27FC236}">
              <a16:creationId xmlns:a16="http://schemas.microsoft.com/office/drawing/2014/main" id="{8F43E6FD-CD0B-4DD1-B49E-C9646CB94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22129" y="106825254"/>
          <a:ext cx="936000" cy="133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297854</xdr:colOff>
      <xdr:row>79</xdr:row>
      <xdr:rowOff>176211</xdr:rowOff>
    </xdr:from>
    <xdr:to>
      <xdr:col>2</xdr:col>
      <xdr:colOff>1233854</xdr:colOff>
      <xdr:row>79</xdr:row>
      <xdr:rowOff>1520307</xdr:rowOff>
    </xdr:to>
    <xdr:pic>
      <xdr:nvPicPr>
        <xdr:cNvPr id="147816" name="图片 3" descr="C:/Users/HLQ/AppData/Local/Temp/picturecompress_20211215163118/output_50.pngoutput_50">
          <a:extLst>
            <a:ext uri="{FF2B5EF4-FFF2-40B4-BE49-F238E27FC236}">
              <a16:creationId xmlns:a16="http://schemas.microsoft.com/office/drawing/2014/main" id="{A0B23208-5FC9-48C4-ABEC-21EB9268E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12604" y="105157588"/>
          <a:ext cx="936000" cy="13440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304997</xdr:colOff>
      <xdr:row>81</xdr:row>
      <xdr:rowOff>130968</xdr:rowOff>
    </xdr:from>
    <xdr:to>
      <xdr:col>2</xdr:col>
      <xdr:colOff>1240997</xdr:colOff>
      <xdr:row>81</xdr:row>
      <xdr:rowOff>1504967</xdr:rowOff>
    </xdr:to>
    <xdr:pic>
      <xdr:nvPicPr>
        <xdr:cNvPr id="147817" name="图片 4" descr="C:/Users/HLQ/AppData/Local/Temp/picturecompress_20211215163118/output_51.pngoutput_51">
          <a:extLst>
            <a:ext uri="{FF2B5EF4-FFF2-40B4-BE49-F238E27FC236}">
              <a16:creationId xmlns:a16="http://schemas.microsoft.com/office/drawing/2014/main" id="{BE244F37-3BC4-49F2-ADCD-B3BB4D824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19747" y="108509595"/>
          <a:ext cx="936000" cy="1373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104774</xdr:colOff>
      <xdr:row>4</xdr:row>
      <xdr:rowOff>359567</xdr:rowOff>
    </xdr:from>
    <xdr:to>
      <xdr:col>2</xdr:col>
      <xdr:colOff>1667167</xdr:colOff>
      <xdr:row>5</xdr:row>
      <xdr:rowOff>1210468</xdr:rowOff>
    </xdr:to>
    <xdr:pic>
      <xdr:nvPicPr>
        <xdr:cNvPr id="147818" name="图片 1" descr="C:/Users/HLQ/AppData/Local/Temp/picturecompress_20211215163118/output_52.pngoutput_52">
          <a:extLst>
            <a:ext uri="{FF2B5EF4-FFF2-40B4-BE49-F238E27FC236}">
              <a16:creationId xmlns:a16="http://schemas.microsoft.com/office/drawing/2014/main" id="{3CA4A590-F263-4437-A8B3-D88B74964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5555" y="5449490"/>
          <a:ext cx="1562393" cy="2120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92869</xdr:colOff>
      <xdr:row>2</xdr:row>
      <xdr:rowOff>440525</xdr:rowOff>
    </xdr:from>
    <xdr:to>
      <xdr:col>2</xdr:col>
      <xdr:colOff>1508125</xdr:colOff>
      <xdr:row>3</xdr:row>
      <xdr:rowOff>1157132</xdr:rowOff>
    </xdr:to>
    <xdr:pic>
      <xdr:nvPicPr>
        <xdr:cNvPr id="147819" name="图片 1" descr="C:/Users/HLQ/AppData/Local/Temp/picturecompress_20211215163118/output_53.pngoutput_53">
          <a:extLst>
            <a:ext uri="{FF2B5EF4-FFF2-40B4-BE49-F238E27FC236}">
              <a16:creationId xmlns:a16="http://schemas.microsoft.com/office/drawing/2014/main" id="{402AE77D-8BF3-470D-87CA-D39B5C8F8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03650" y="2990448"/>
          <a:ext cx="1415256" cy="1986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493710</xdr:colOff>
      <xdr:row>16</xdr:row>
      <xdr:rowOff>175418</xdr:rowOff>
    </xdr:from>
    <xdr:to>
      <xdr:col>2</xdr:col>
      <xdr:colOff>1441449</xdr:colOff>
      <xdr:row>16</xdr:row>
      <xdr:rowOff>1919258</xdr:rowOff>
    </xdr:to>
    <xdr:pic>
      <xdr:nvPicPr>
        <xdr:cNvPr id="147822" name="图片 1" descr="C:/Users/HLQ/AppData/Local/Temp/picturecompress_20211215163118/output_56.pngoutput_56">
          <a:extLst>
            <a:ext uri="{FF2B5EF4-FFF2-40B4-BE49-F238E27FC236}">
              <a16:creationId xmlns:a16="http://schemas.microsoft.com/office/drawing/2014/main" id="{7498D7AC-6A1E-4188-9C05-677639FD7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208460" y="27020045"/>
          <a:ext cx="947739" cy="17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313530</xdr:colOff>
      <xdr:row>21</xdr:row>
      <xdr:rowOff>282572</xdr:rowOff>
    </xdr:from>
    <xdr:to>
      <xdr:col>2</xdr:col>
      <xdr:colOff>1746249</xdr:colOff>
      <xdr:row>21</xdr:row>
      <xdr:rowOff>1754012</xdr:rowOff>
    </xdr:to>
    <xdr:pic>
      <xdr:nvPicPr>
        <xdr:cNvPr id="147823" name="图片 2" descr="C:/Users/HLQ/AppData/Local/Temp/picturecompress_20211215163118/output_57.pngoutput_57">
          <a:extLst>
            <a:ext uri="{FF2B5EF4-FFF2-40B4-BE49-F238E27FC236}">
              <a16:creationId xmlns:a16="http://schemas.microsoft.com/office/drawing/2014/main" id="{1E574041-84C7-4AEA-8950-0A0BC0B37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28280" y="37287199"/>
          <a:ext cx="1432719" cy="147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275429</xdr:colOff>
      <xdr:row>17</xdr:row>
      <xdr:rowOff>230187</xdr:rowOff>
    </xdr:from>
    <xdr:to>
      <xdr:col>2</xdr:col>
      <xdr:colOff>1708148</xdr:colOff>
      <xdr:row>17</xdr:row>
      <xdr:rowOff>1693068</xdr:rowOff>
    </xdr:to>
    <xdr:pic>
      <xdr:nvPicPr>
        <xdr:cNvPr id="147825" name="图片 4" descr="C:/Users/HLQ/AppData/Local/Temp/picturecompress_20211215163118/output_59.pngoutput_59">
          <a:extLst>
            <a:ext uri="{FF2B5EF4-FFF2-40B4-BE49-F238E27FC236}">
              <a16:creationId xmlns:a16="http://schemas.microsoft.com/office/drawing/2014/main" id="{7C1A99D6-FB16-4611-AEBF-7D2D44D7D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90179" y="29106814"/>
          <a:ext cx="1432719" cy="1462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289718</xdr:colOff>
      <xdr:row>18</xdr:row>
      <xdr:rowOff>253999</xdr:rowOff>
    </xdr:from>
    <xdr:to>
      <xdr:col>2</xdr:col>
      <xdr:colOff>1722437</xdr:colOff>
      <xdr:row>18</xdr:row>
      <xdr:rowOff>1734475</xdr:rowOff>
    </xdr:to>
    <xdr:pic>
      <xdr:nvPicPr>
        <xdr:cNvPr id="147826" name="图片 5" descr="C:/Users/HLQ/AppData/Local/Temp/picturecompress_20211215163118/output_60.pngoutput_60">
          <a:extLst>
            <a:ext uri="{FF2B5EF4-FFF2-40B4-BE49-F238E27FC236}">
              <a16:creationId xmlns:a16="http://schemas.microsoft.com/office/drawing/2014/main" id="{2E011E3F-5887-463E-8139-DFFBC2C8D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04468" y="31162626"/>
          <a:ext cx="1432719" cy="14804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560385</xdr:colOff>
      <xdr:row>22</xdr:row>
      <xdr:rowOff>180180</xdr:rowOff>
    </xdr:from>
    <xdr:to>
      <xdr:col>2</xdr:col>
      <xdr:colOff>1508124</xdr:colOff>
      <xdr:row>22</xdr:row>
      <xdr:rowOff>1980886</xdr:rowOff>
    </xdr:to>
    <xdr:pic>
      <xdr:nvPicPr>
        <xdr:cNvPr id="147827" name="图片 6" descr="C:/Users/HLQ/AppData/Local/Temp/picturecompress_20211215163118/output_61.pngoutput_61">
          <a:extLst>
            <a:ext uri="{FF2B5EF4-FFF2-40B4-BE49-F238E27FC236}">
              <a16:creationId xmlns:a16="http://schemas.microsoft.com/office/drawing/2014/main" id="{51FE8CCF-EF9A-4029-97E5-1EBA82ED1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275135" y="39216807"/>
          <a:ext cx="947739" cy="1800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560385</xdr:colOff>
      <xdr:row>23</xdr:row>
      <xdr:rowOff>184943</xdr:rowOff>
    </xdr:from>
    <xdr:to>
      <xdr:col>2</xdr:col>
      <xdr:colOff>1508124</xdr:colOff>
      <xdr:row>23</xdr:row>
      <xdr:rowOff>1993658</xdr:rowOff>
    </xdr:to>
    <xdr:pic>
      <xdr:nvPicPr>
        <xdr:cNvPr id="147828" name="图片 8" descr="C:/Users/HLQ/AppData/Local/Temp/picturecompress_20211215163118/output_62.pngoutput_62">
          <a:extLst>
            <a:ext uri="{FF2B5EF4-FFF2-40B4-BE49-F238E27FC236}">
              <a16:creationId xmlns:a16="http://schemas.microsoft.com/office/drawing/2014/main" id="{220B292F-B5A7-485E-B743-6396959E8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275135" y="41253570"/>
          <a:ext cx="947739" cy="1808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579436</xdr:colOff>
      <xdr:row>24</xdr:row>
      <xdr:rowOff>177798</xdr:rowOff>
    </xdr:from>
    <xdr:to>
      <xdr:col>2</xdr:col>
      <xdr:colOff>1527175</xdr:colOff>
      <xdr:row>24</xdr:row>
      <xdr:rowOff>1931437</xdr:rowOff>
    </xdr:to>
    <xdr:pic>
      <xdr:nvPicPr>
        <xdr:cNvPr id="147829" name="图片 9" descr="C:/Users/HLQ/AppData/Local/Temp/picturecompress_20211215163118/output_63.pngoutput_63">
          <a:extLst>
            <a:ext uri="{FF2B5EF4-FFF2-40B4-BE49-F238E27FC236}">
              <a16:creationId xmlns:a16="http://schemas.microsoft.com/office/drawing/2014/main" id="{6C5E5396-1922-47EE-ABEB-A80CE37B6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294186" y="43278425"/>
          <a:ext cx="947739" cy="1753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512762</xdr:colOff>
      <xdr:row>20</xdr:row>
      <xdr:rowOff>175417</xdr:rowOff>
    </xdr:from>
    <xdr:to>
      <xdr:col>2</xdr:col>
      <xdr:colOff>1460501</xdr:colOff>
      <xdr:row>20</xdr:row>
      <xdr:rowOff>1945551</xdr:rowOff>
    </xdr:to>
    <xdr:pic>
      <xdr:nvPicPr>
        <xdr:cNvPr id="147830" name="图片 11" descr="C:/Users/HLQ/AppData/Local/Temp/picturecompress_20211215163118/output_64.pngoutput_64">
          <a:extLst>
            <a:ext uri="{FF2B5EF4-FFF2-40B4-BE49-F238E27FC236}">
              <a16:creationId xmlns:a16="http://schemas.microsoft.com/office/drawing/2014/main" id="{92DDEAE9-9AF6-462F-BAA5-B8B45C9CA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227512" y="35148044"/>
          <a:ext cx="947739" cy="17701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524667</xdr:colOff>
      <xdr:row>19</xdr:row>
      <xdr:rowOff>182552</xdr:rowOff>
    </xdr:from>
    <xdr:to>
      <xdr:col>2</xdr:col>
      <xdr:colOff>1419754</xdr:colOff>
      <xdr:row>19</xdr:row>
      <xdr:rowOff>1911837</xdr:rowOff>
    </xdr:to>
    <xdr:pic>
      <xdr:nvPicPr>
        <xdr:cNvPr id="147831" name="图片 10" descr="C:/Users/HLQ/AppData/Local/Temp/picturecompress_20211215163118/output_65.pngoutput_65">
          <a:extLst>
            <a:ext uri="{FF2B5EF4-FFF2-40B4-BE49-F238E27FC236}">
              <a16:creationId xmlns:a16="http://schemas.microsoft.com/office/drawing/2014/main" id="{F16D4C17-9EDC-4FE5-85FD-C53FB87A7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239417" y="33123179"/>
          <a:ext cx="895087" cy="1729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130810</xdr:colOff>
      <xdr:row>95</xdr:row>
      <xdr:rowOff>1712595</xdr:rowOff>
    </xdr:from>
    <xdr:to>
      <xdr:col>1</xdr:col>
      <xdr:colOff>487680</xdr:colOff>
      <xdr:row>95</xdr:row>
      <xdr:rowOff>1839277</xdr:rowOff>
    </xdr:to>
    <xdr:sp macro="" textlink="">
      <xdr:nvSpPr>
        <xdr:cNvPr id="4" name="六角星 6">
          <a:extLst>
            <a:ext uri="{FF2B5EF4-FFF2-40B4-BE49-F238E27FC236}">
              <a16:creationId xmlns:a16="http://schemas.microsoft.com/office/drawing/2014/main" id="{4B708393-27B2-4AB5-85A5-B1DD96B47852}"/>
            </a:ext>
          </a:extLst>
        </xdr:cNvPr>
        <xdr:cNvSpPr>
          <a:spLocks noChangeAspect="1"/>
        </xdr:cNvSpPr>
      </xdr:nvSpPr>
      <xdr:spPr>
        <a:xfrm>
          <a:off x="1226187" y="131093845"/>
          <a:ext cx="356870" cy="126682"/>
        </a:xfrm>
        <a:prstGeom prst="star6">
          <a:avLst/>
        </a:prstGeom>
        <a:gradFill>
          <a:gsLst>
            <a:gs pos="0">
              <a:srgbClr val="FE4444"/>
            </a:gs>
            <a:gs pos="100000">
              <a:srgbClr val="832B2B"/>
            </a:gs>
          </a:gsLst>
          <a:lin ang="5400000" scaled="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602782</xdr:colOff>
      <xdr:row>133</xdr:row>
      <xdr:rowOff>190497</xdr:rowOff>
    </xdr:from>
    <xdr:to>
      <xdr:col>2</xdr:col>
      <xdr:colOff>1214782</xdr:colOff>
      <xdr:row>133</xdr:row>
      <xdr:rowOff>2193029</xdr:rowOff>
    </xdr:to>
    <xdr:pic>
      <xdr:nvPicPr>
        <xdr:cNvPr id="147836" name="图片 5" descr="C:/Users/HLQ/AppData/Local/Temp/picturecompress_20211215163118/output_66.pngoutput_66">
          <a:extLst>
            <a:ext uri="{FF2B5EF4-FFF2-40B4-BE49-F238E27FC236}">
              <a16:creationId xmlns:a16="http://schemas.microsoft.com/office/drawing/2014/main" id="{5B35CB9A-DDA1-468E-9214-B875D7D0D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17532" y="243566155"/>
          <a:ext cx="612000" cy="20025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621832</xdr:colOff>
      <xdr:row>134</xdr:row>
      <xdr:rowOff>171448</xdr:rowOff>
    </xdr:from>
    <xdr:to>
      <xdr:col>2</xdr:col>
      <xdr:colOff>1233832</xdr:colOff>
      <xdr:row>134</xdr:row>
      <xdr:rowOff>2163531</xdr:rowOff>
    </xdr:to>
    <xdr:pic>
      <xdr:nvPicPr>
        <xdr:cNvPr id="147837" name="图片 6" descr="C:/Users/HLQ/AppData/Local/Temp/picturecompress_20211215163118/output_67.pngoutput_67">
          <a:extLst>
            <a:ext uri="{FF2B5EF4-FFF2-40B4-BE49-F238E27FC236}">
              <a16:creationId xmlns:a16="http://schemas.microsoft.com/office/drawing/2014/main" id="{FFAA6FBB-5EAB-4DD7-8B31-321F117C7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36582" y="246237918"/>
          <a:ext cx="612000" cy="1992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287877</xdr:colOff>
      <xdr:row>146</xdr:row>
      <xdr:rowOff>166685</xdr:rowOff>
    </xdr:from>
    <xdr:to>
      <xdr:col>2</xdr:col>
      <xdr:colOff>1295877</xdr:colOff>
      <xdr:row>146</xdr:row>
      <xdr:rowOff>1759325</xdr:rowOff>
    </xdr:to>
    <xdr:pic>
      <xdr:nvPicPr>
        <xdr:cNvPr id="147840" name="图片 5" descr="C:/Users/HLQ/AppData/Local/Temp/picturecompress_20211215163118/output_70.pngoutput_70">
          <a:extLst>
            <a:ext uri="{FF2B5EF4-FFF2-40B4-BE49-F238E27FC236}">
              <a16:creationId xmlns:a16="http://schemas.microsoft.com/office/drawing/2014/main" id="{58C00AC2-F123-4AE2-A8E6-82B249333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02627" y="264187780"/>
          <a:ext cx="1008000" cy="1592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330739</xdr:colOff>
      <xdr:row>147</xdr:row>
      <xdr:rowOff>176210</xdr:rowOff>
    </xdr:from>
    <xdr:to>
      <xdr:col>2</xdr:col>
      <xdr:colOff>1338739</xdr:colOff>
      <xdr:row>147</xdr:row>
      <xdr:rowOff>1775518</xdr:rowOff>
    </xdr:to>
    <xdr:pic>
      <xdr:nvPicPr>
        <xdr:cNvPr id="147841" name="图片 6" descr="C:/Users/HLQ/AppData/Local/Temp/picturecompress_20211215163118/output_71.pngoutput_71">
          <a:extLst>
            <a:ext uri="{FF2B5EF4-FFF2-40B4-BE49-F238E27FC236}">
              <a16:creationId xmlns:a16="http://schemas.microsoft.com/office/drawing/2014/main" id="{8FF37533-65F3-4E50-B08F-2115B1DBD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45489" y="266221368"/>
          <a:ext cx="1008000" cy="15993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325977</xdr:colOff>
      <xdr:row>144</xdr:row>
      <xdr:rowOff>166686</xdr:rowOff>
    </xdr:from>
    <xdr:to>
      <xdr:col>2</xdr:col>
      <xdr:colOff>1333977</xdr:colOff>
      <xdr:row>144</xdr:row>
      <xdr:rowOff>1781868</xdr:rowOff>
    </xdr:to>
    <xdr:pic>
      <xdr:nvPicPr>
        <xdr:cNvPr id="147842" name="图片 7" descr="C:/Users/HLQ/AppData/Local/Temp/picturecompress_20211215163118/output_72.pngoutput_72">
          <a:extLst>
            <a:ext uri="{FF2B5EF4-FFF2-40B4-BE49-F238E27FC236}">
              <a16:creationId xmlns:a16="http://schemas.microsoft.com/office/drawing/2014/main" id="{FB5FB91E-F9F5-445F-8306-160471223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40727" y="261306469"/>
          <a:ext cx="1008000" cy="1615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325977</xdr:colOff>
      <xdr:row>145</xdr:row>
      <xdr:rowOff>157161</xdr:rowOff>
    </xdr:from>
    <xdr:to>
      <xdr:col>2</xdr:col>
      <xdr:colOff>1333977</xdr:colOff>
      <xdr:row>145</xdr:row>
      <xdr:rowOff>1791096</xdr:rowOff>
    </xdr:to>
    <xdr:pic>
      <xdr:nvPicPr>
        <xdr:cNvPr id="147843" name="图片 8" descr="C:/Users/HLQ/AppData/Local/Temp/picturecompress_20211215163118/output_73.pngoutput_73">
          <a:extLst>
            <a:ext uri="{FF2B5EF4-FFF2-40B4-BE49-F238E27FC236}">
              <a16:creationId xmlns:a16="http://schemas.microsoft.com/office/drawing/2014/main" id="{9F367E36-8D2D-4DA5-A4DD-EE28D54B4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40727" y="263344819"/>
          <a:ext cx="1008000" cy="1633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337967</xdr:colOff>
      <xdr:row>0</xdr:row>
      <xdr:rowOff>321469</xdr:rowOff>
    </xdr:from>
    <xdr:to>
      <xdr:col>13</xdr:col>
      <xdr:colOff>3400430</xdr:colOff>
      <xdr:row>0</xdr:row>
      <xdr:rowOff>1571625</xdr:rowOff>
    </xdr:to>
    <xdr:pic>
      <xdr:nvPicPr>
        <xdr:cNvPr id="147844" name="图片 7" descr="C:/Users/HLQ/AppData/Local/Temp/picturecompress_20211215163118/output_74.pngoutput_74">
          <a:extLst>
            <a:ext uri="{FF2B5EF4-FFF2-40B4-BE49-F238E27FC236}">
              <a16:creationId xmlns:a16="http://schemas.microsoft.com/office/drawing/2014/main" id="{BFE3664F-7BC9-495C-8F02-F10B18569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269280" y="321469"/>
          <a:ext cx="3062463" cy="1250156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377912</xdr:colOff>
      <xdr:row>157</xdr:row>
      <xdr:rowOff>209548</xdr:rowOff>
    </xdr:from>
    <xdr:to>
      <xdr:col>2</xdr:col>
      <xdr:colOff>1385912</xdr:colOff>
      <xdr:row>157</xdr:row>
      <xdr:rowOff>1723540</xdr:rowOff>
    </xdr:to>
    <xdr:pic>
      <xdr:nvPicPr>
        <xdr:cNvPr id="147845" name="图片 5" descr="C:/Users/HLQ/AppData/Local/Temp/picturecompress_20211215163118/output_75.pngoutput_75">
          <a:extLst>
            <a:ext uri="{FF2B5EF4-FFF2-40B4-BE49-F238E27FC236}">
              <a16:creationId xmlns:a16="http://schemas.microsoft.com/office/drawing/2014/main" id="{094CC592-6B51-4996-B8D7-3795090CD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92662" y="285304706"/>
          <a:ext cx="1008000" cy="15139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368387</xdr:colOff>
      <xdr:row>159</xdr:row>
      <xdr:rowOff>176213</xdr:rowOff>
    </xdr:from>
    <xdr:to>
      <xdr:col>2</xdr:col>
      <xdr:colOff>1376387</xdr:colOff>
      <xdr:row>159</xdr:row>
      <xdr:rowOff>1706878</xdr:rowOff>
    </xdr:to>
    <xdr:pic>
      <xdr:nvPicPr>
        <xdr:cNvPr id="147846" name="图片 6" descr="C:/Users/HLQ/AppData/Local/Temp/picturecompress_20211215163118/output_76.pngoutput_76">
          <a:extLst>
            <a:ext uri="{FF2B5EF4-FFF2-40B4-BE49-F238E27FC236}">
              <a16:creationId xmlns:a16="http://schemas.microsoft.com/office/drawing/2014/main" id="{1253F3D3-FD4F-420C-A6A3-03E0AA844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83137" y="288009808"/>
          <a:ext cx="1008000" cy="1530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325525</xdr:colOff>
      <xdr:row>156</xdr:row>
      <xdr:rowOff>204785</xdr:rowOff>
    </xdr:from>
    <xdr:to>
      <xdr:col>2</xdr:col>
      <xdr:colOff>1333525</xdr:colOff>
      <xdr:row>156</xdr:row>
      <xdr:rowOff>1722763</xdr:rowOff>
    </xdr:to>
    <xdr:pic>
      <xdr:nvPicPr>
        <xdr:cNvPr id="147847" name="图片 7" descr="C:/Users/HLQ/AppData/Local/Temp/picturecompress_20211215163118/output_77.pngoutput_77">
          <a:extLst>
            <a:ext uri="{FF2B5EF4-FFF2-40B4-BE49-F238E27FC236}">
              <a16:creationId xmlns:a16="http://schemas.microsoft.com/office/drawing/2014/main" id="{ED3B74C2-8B0E-4BC6-B362-9B4A034E3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40275" y="283275880"/>
          <a:ext cx="1008000" cy="15179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368387</xdr:colOff>
      <xdr:row>158</xdr:row>
      <xdr:rowOff>207167</xdr:rowOff>
    </xdr:from>
    <xdr:to>
      <xdr:col>2</xdr:col>
      <xdr:colOff>1376387</xdr:colOff>
      <xdr:row>158</xdr:row>
      <xdr:rowOff>1710973</xdr:rowOff>
    </xdr:to>
    <xdr:pic>
      <xdr:nvPicPr>
        <xdr:cNvPr id="147848" name="图片 8" descr="C:/Users/HLQ/AppData/Local/Temp/picturecompress_20211215163118/output_78.pngoutput_78">
          <a:extLst>
            <a:ext uri="{FF2B5EF4-FFF2-40B4-BE49-F238E27FC236}">
              <a16:creationId xmlns:a16="http://schemas.microsoft.com/office/drawing/2014/main" id="{DC96687F-AAFD-4866-8146-A88047FEA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83137" y="286135762"/>
          <a:ext cx="1008000" cy="1503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195263</xdr:colOff>
      <xdr:row>0</xdr:row>
      <xdr:rowOff>185738</xdr:rowOff>
    </xdr:from>
    <xdr:to>
      <xdr:col>1</xdr:col>
      <xdr:colOff>2128838</xdr:colOff>
      <xdr:row>0</xdr:row>
      <xdr:rowOff>1495425</xdr:rowOff>
    </xdr:to>
    <xdr:pic>
      <xdr:nvPicPr>
        <xdr:cNvPr id="147849" name="图片 7" descr="C:/Users/HLQ/AppData/Local/Temp/picturecompress_20211215163118/output_79.pngoutput_79">
          <a:extLst>
            <a:ext uri="{FF2B5EF4-FFF2-40B4-BE49-F238E27FC236}">
              <a16:creationId xmlns:a16="http://schemas.microsoft.com/office/drawing/2014/main" id="{22806CAA-6D5E-48B5-B210-EA1E127B7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5263" y="185738"/>
          <a:ext cx="3028952" cy="1309687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119458</xdr:colOff>
      <xdr:row>6</xdr:row>
      <xdr:rowOff>315905</xdr:rowOff>
    </xdr:from>
    <xdr:to>
      <xdr:col>2</xdr:col>
      <xdr:colOff>1597421</xdr:colOff>
      <xdr:row>7</xdr:row>
      <xdr:rowOff>1156501</xdr:rowOff>
    </xdr:to>
    <xdr:pic>
      <xdr:nvPicPr>
        <xdr:cNvPr id="147854" name="图片 8" descr="C:/Users/HLQ/AppData/Local/Temp/picturecompress_20211215163118/output_84.pngoutput_84">
          <a:extLst>
            <a:ext uri="{FF2B5EF4-FFF2-40B4-BE49-F238E27FC236}">
              <a16:creationId xmlns:a16="http://schemas.microsoft.com/office/drawing/2014/main" id="{BB61A841-BCD3-401D-9716-89E86D321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30239" y="7945828"/>
          <a:ext cx="1477963" cy="21105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171052</xdr:colOff>
      <xdr:row>8</xdr:row>
      <xdr:rowOff>334945</xdr:rowOff>
    </xdr:from>
    <xdr:to>
      <xdr:col>2</xdr:col>
      <xdr:colOff>1587499</xdr:colOff>
      <xdr:row>9</xdr:row>
      <xdr:rowOff>1188559</xdr:rowOff>
    </xdr:to>
    <xdr:pic>
      <xdr:nvPicPr>
        <xdr:cNvPr id="147855" name="图片 9" descr="C:/Users/HLQ/AppData/Local/Temp/picturecompress_20211215163118/output_85.pngoutput_85">
          <a:extLst>
            <a:ext uri="{FF2B5EF4-FFF2-40B4-BE49-F238E27FC236}">
              <a16:creationId xmlns:a16="http://schemas.microsoft.com/office/drawing/2014/main" id="{97E7B9B3-2E8B-48FB-B8FF-7EDFD2A48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81833" y="10504868"/>
          <a:ext cx="1416447" cy="21236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318831</xdr:colOff>
      <xdr:row>142</xdr:row>
      <xdr:rowOff>238123</xdr:rowOff>
    </xdr:from>
    <xdr:to>
      <xdr:col>2</xdr:col>
      <xdr:colOff>1326831</xdr:colOff>
      <xdr:row>142</xdr:row>
      <xdr:rowOff>1668279</xdr:rowOff>
    </xdr:to>
    <xdr:pic>
      <xdr:nvPicPr>
        <xdr:cNvPr id="147862" name="图片 7" descr="C:/Users/HLQ/AppData/Local/Temp/picturecompress_20211215163118/output_92.pngoutput_92">
          <a:extLst>
            <a:ext uri="{FF2B5EF4-FFF2-40B4-BE49-F238E27FC236}">
              <a16:creationId xmlns:a16="http://schemas.microsoft.com/office/drawing/2014/main" id="{8E9167CC-8436-420B-8E01-C470CCDBB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33581" y="258496593"/>
          <a:ext cx="1008000" cy="1430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325975</xdr:colOff>
      <xdr:row>141</xdr:row>
      <xdr:rowOff>233359</xdr:rowOff>
    </xdr:from>
    <xdr:to>
      <xdr:col>2</xdr:col>
      <xdr:colOff>1333975</xdr:colOff>
      <xdr:row>141</xdr:row>
      <xdr:rowOff>1664359</xdr:rowOff>
    </xdr:to>
    <xdr:pic>
      <xdr:nvPicPr>
        <xdr:cNvPr id="147863" name="图片 8" descr="C:/Users/HLQ/AppData/Local/Temp/picturecompress_20211215163118/output_93.pngoutput_93">
          <a:extLst>
            <a:ext uri="{FF2B5EF4-FFF2-40B4-BE49-F238E27FC236}">
              <a16:creationId xmlns:a16="http://schemas.microsoft.com/office/drawing/2014/main" id="{5387F465-36D0-440D-AFF8-FB48C6FB3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40725" y="257063079"/>
          <a:ext cx="1008000" cy="143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402239</xdr:colOff>
      <xdr:row>84</xdr:row>
      <xdr:rowOff>109536</xdr:rowOff>
    </xdr:from>
    <xdr:to>
      <xdr:col>2</xdr:col>
      <xdr:colOff>1302239</xdr:colOff>
      <xdr:row>84</xdr:row>
      <xdr:rowOff>1441390</xdr:rowOff>
    </xdr:to>
    <xdr:pic>
      <xdr:nvPicPr>
        <xdr:cNvPr id="147864" name="图片 5" descr="C:/Users/HLQ/AppData/Local/Temp/picturecompress_20211215163118/output_94.pngoutput_94">
          <a:extLst>
            <a:ext uri="{FF2B5EF4-FFF2-40B4-BE49-F238E27FC236}">
              <a16:creationId xmlns:a16="http://schemas.microsoft.com/office/drawing/2014/main" id="{8AE4E162-DD6F-40F8-AA4A-E168B1ADF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16989" y="112599786"/>
          <a:ext cx="900000" cy="13318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392714</xdr:colOff>
      <xdr:row>83</xdr:row>
      <xdr:rowOff>109533</xdr:rowOff>
    </xdr:from>
    <xdr:to>
      <xdr:col>2</xdr:col>
      <xdr:colOff>1292714</xdr:colOff>
      <xdr:row>83</xdr:row>
      <xdr:rowOff>1484009</xdr:rowOff>
    </xdr:to>
    <xdr:pic>
      <xdr:nvPicPr>
        <xdr:cNvPr id="147865" name="图片 6" descr="C:/Users/HLQ/AppData/Local/Temp/picturecompress_20211215163118/output_95.pngoutput_95">
          <a:extLst>
            <a:ext uri="{FF2B5EF4-FFF2-40B4-BE49-F238E27FC236}">
              <a16:creationId xmlns:a16="http://schemas.microsoft.com/office/drawing/2014/main" id="{A03322FE-DEC4-4AE6-9826-F00844F20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07464" y="110964660"/>
          <a:ext cx="900000" cy="13744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426052</xdr:colOff>
      <xdr:row>86</xdr:row>
      <xdr:rowOff>123824</xdr:rowOff>
    </xdr:from>
    <xdr:to>
      <xdr:col>2</xdr:col>
      <xdr:colOff>1326052</xdr:colOff>
      <xdr:row>86</xdr:row>
      <xdr:rowOff>1500074</xdr:rowOff>
    </xdr:to>
    <xdr:pic>
      <xdr:nvPicPr>
        <xdr:cNvPr id="147866" name="图片 7" descr="C:/Users/HLQ/AppData/Local/Temp/picturecompress_20211215163118/output_96.pngoutput_96">
          <a:extLst>
            <a:ext uri="{FF2B5EF4-FFF2-40B4-BE49-F238E27FC236}">
              <a16:creationId xmlns:a16="http://schemas.microsoft.com/office/drawing/2014/main" id="{94412FBA-0AA3-4294-9E90-4E7778097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40802" y="115884324"/>
          <a:ext cx="900000" cy="13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402239</xdr:colOff>
      <xdr:row>85</xdr:row>
      <xdr:rowOff>95249</xdr:rowOff>
    </xdr:from>
    <xdr:to>
      <xdr:col>2</xdr:col>
      <xdr:colOff>1302239</xdr:colOff>
      <xdr:row>85</xdr:row>
      <xdr:rowOff>1475000</xdr:rowOff>
    </xdr:to>
    <xdr:pic>
      <xdr:nvPicPr>
        <xdr:cNvPr id="147867" name="图片 8" descr="C:/Users/HLQ/AppData/Local/Temp/picturecompress_20211215163118/output_97.pngoutput_97">
          <a:extLst>
            <a:ext uri="{FF2B5EF4-FFF2-40B4-BE49-F238E27FC236}">
              <a16:creationId xmlns:a16="http://schemas.microsoft.com/office/drawing/2014/main" id="{7A733B1F-502C-45B7-8688-162DFBCC8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16989" y="114220626"/>
          <a:ext cx="900000" cy="1379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11906</xdr:colOff>
      <xdr:row>141</xdr:row>
      <xdr:rowOff>289277</xdr:rowOff>
    </xdr:from>
    <xdr:to>
      <xdr:col>1</xdr:col>
      <xdr:colOff>1732719</xdr:colOff>
      <xdr:row>141</xdr:row>
      <xdr:rowOff>991746</xdr:rowOff>
    </xdr:to>
    <xdr:pic>
      <xdr:nvPicPr>
        <xdr:cNvPr id="101" name="图片 7" descr="C:/Users/HLQ/AppData/Local/Temp/picturecompress_20211215163118/output_74.pngoutput_74">
          <a:extLst>
            <a:ext uri="{FF2B5EF4-FFF2-40B4-BE49-F238E27FC236}">
              <a16:creationId xmlns:a16="http://schemas.microsoft.com/office/drawing/2014/main" id="{A7146763-DB9E-4381-9E75-90214CCB8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07281" y="257118997"/>
          <a:ext cx="1720813" cy="702469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35719</xdr:colOff>
      <xdr:row>146</xdr:row>
      <xdr:rowOff>2382</xdr:rowOff>
    </xdr:from>
    <xdr:to>
      <xdr:col>1</xdr:col>
      <xdr:colOff>1756532</xdr:colOff>
      <xdr:row>146</xdr:row>
      <xdr:rowOff>704851</xdr:rowOff>
    </xdr:to>
    <xdr:pic>
      <xdr:nvPicPr>
        <xdr:cNvPr id="102" name="图片 7" descr="C:/Users/HLQ/AppData/Local/Temp/picturecompress_20211215163118/output_74.pngoutput_74">
          <a:extLst>
            <a:ext uri="{FF2B5EF4-FFF2-40B4-BE49-F238E27FC236}">
              <a16:creationId xmlns:a16="http://schemas.microsoft.com/office/drawing/2014/main" id="{C3C87607-9607-4D58-9AC5-47824BF3C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31094" y="264023477"/>
          <a:ext cx="1720813" cy="702469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35718</xdr:colOff>
      <xdr:row>157</xdr:row>
      <xdr:rowOff>404813</xdr:rowOff>
    </xdr:from>
    <xdr:to>
      <xdr:col>1</xdr:col>
      <xdr:colOff>1756531</xdr:colOff>
      <xdr:row>157</xdr:row>
      <xdr:rowOff>1107282</xdr:rowOff>
    </xdr:to>
    <xdr:pic>
      <xdr:nvPicPr>
        <xdr:cNvPr id="103" name="图片 7" descr="C:/Users/HLQ/AppData/Local/Temp/picturecompress_20211215163118/output_74.pngoutput_74">
          <a:extLst>
            <a:ext uri="{FF2B5EF4-FFF2-40B4-BE49-F238E27FC236}">
              <a16:creationId xmlns:a16="http://schemas.microsoft.com/office/drawing/2014/main" id="{B3B61317-FD67-4755-BBE9-B863AC934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31093" y="285499971"/>
          <a:ext cx="1720813" cy="702469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182541</xdr:colOff>
      <xdr:row>41</xdr:row>
      <xdr:rowOff>206370</xdr:rowOff>
    </xdr:from>
    <xdr:to>
      <xdr:col>2</xdr:col>
      <xdr:colOff>1628102</xdr:colOff>
      <xdr:row>41</xdr:row>
      <xdr:rowOff>2254248</xdr:rowOff>
    </xdr:to>
    <xdr:pic>
      <xdr:nvPicPr>
        <xdr:cNvPr id="105" name="图片 2" descr="C:/Users/HLQ/AppData/Local/Temp/picturecompress_20211215163118/output_54.pngoutput_54">
          <a:extLst>
            <a:ext uri="{FF2B5EF4-FFF2-40B4-BE49-F238E27FC236}">
              <a16:creationId xmlns:a16="http://schemas.microsoft.com/office/drawing/2014/main" id="{D013A214-F133-4A98-9D49-4E3293845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97291" y="57657997"/>
          <a:ext cx="1445561" cy="20478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188890</xdr:colOff>
      <xdr:row>40</xdr:row>
      <xdr:rowOff>226215</xdr:rowOff>
    </xdr:from>
    <xdr:to>
      <xdr:col>2</xdr:col>
      <xdr:colOff>1653411</xdr:colOff>
      <xdr:row>40</xdr:row>
      <xdr:rowOff>2174875</xdr:rowOff>
    </xdr:to>
    <xdr:pic>
      <xdr:nvPicPr>
        <xdr:cNvPr id="106" name="图片 3" descr="C:/Users/HLQ/AppData/Local/Temp/picturecompress_20211215163118/output_55.pngoutput_55">
          <a:extLst>
            <a:ext uri="{FF2B5EF4-FFF2-40B4-BE49-F238E27FC236}">
              <a16:creationId xmlns:a16="http://schemas.microsoft.com/office/drawing/2014/main" id="{FE937125-F2FD-420F-A112-1DA8AB259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03640" y="56122092"/>
          <a:ext cx="1464521" cy="194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274429</xdr:colOff>
      <xdr:row>93</xdr:row>
      <xdr:rowOff>130965</xdr:rowOff>
    </xdr:from>
    <xdr:to>
      <xdr:col>2</xdr:col>
      <xdr:colOff>1676440</xdr:colOff>
      <xdr:row>93</xdr:row>
      <xdr:rowOff>1930965</xdr:rowOff>
    </xdr:to>
    <xdr:pic>
      <xdr:nvPicPr>
        <xdr:cNvPr id="107" name="图片 106">
          <a:extLst>
            <a:ext uri="{FF2B5EF4-FFF2-40B4-BE49-F238E27FC236}">
              <a16:creationId xmlns:a16="http://schemas.microsoft.com/office/drawing/2014/main" id="{9EE27D8B-77A1-4E76-892D-61ADCB44B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3989179" y="125829215"/>
          <a:ext cx="1402011" cy="1800000"/>
        </a:xfrm>
        <a:prstGeom prst="rect">
          <a:avLst/>
        </a:prstGeom>
      </xdr:spPr>
    </xdr:pic>
    <xdr:clientData/>
  </xdr:twoCellAnchor>
  <xdr:twoCellAnchor editAs="oneCell">
    <xdr:from>
      <xdr:col>2</xdr:col>
      <xdr:colOff>262523</xdr:colOff>
      <xdr:row>94</xdr:row>
      <xdr:rowOff>122840</xdr:rowOff>
    </xdr:from>
    <xdr:to>
      <xdr:col>2</xdr:col>
      <xdr:colOff>1687903</xdr:colOff>
      <xdr:row>94</xdr:row>
      <xdr:rowOff>1922840</xdr:rowOff>
    </xdr:to>
    <xdr:pic>
      <xdr:nvPicPr>
        <xdr:cNvPr id="108" name="图片 107">
          <a:extLst>
            <a:ext uri="{FF2B5EF4-FFF2-40B4-BE49-F238E27FC236}">
              <a16:creationId xmlns:a16="http://schemas.microsoft.com/office/drawing/2014/main" id="{30B7D624-42EF-4EBE-8115-03C0D6037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3977273" y="127662590"/>
          <a:ext cx="1425380" cy="1800000"/>
        </a:xfrm>
        <a:prstGeom prst="rect">
          <a:avLst/>
        </a:prstGeom>
      </xdr:spPr>
    </xdr:pic>
    <xdr:clientData/>
  </xdr:twoCellAnchor>
  <xdr:twoCellAnchor editAs="oneCell">
    <xdr:from>
      <xdr:col>2</xdr:col>
      <xdr:colOff>252390</xdr:colOff>
      <xdr:row>95</xdr:row>
      <xdr:rowOff>131988</xdr:rowOff>
    </xdr:from>
    <xdr:to>
      <xdr:col>2</xdr:col>
      <xdr:colOff>1668633</xdr:colOff>
      <xdr:row>95</xdr:row>
      <xdr:rowOff>1931988</xdr:rowOff>
    </xdr:to>
    <xdr:pic>
      <xdr:nvPicPr>
        <xdr:cNvPr id="109" name="图片 108">
          <a:extLst>
            <a:ext uri="{FF2B5EF4-FFF2-40B4-BE49-F238E27FC236}">
              <a16:creationId xmlns:a16="http://schemas.microsoft.com/office/drawing/2014/main" id="{F507C0DE-9551-4976-B1A4-5673421ACC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3967140" y="129513238"/>
          <a:ext cx="1416243" cy="1800000"/>
        </a:xfrm>
        <a:prstGeom prst="rect">
          <a:avLst/>
        </a:prstGeom>
      </xdr:spPr>
    </xdr:pic>
    <xdr:clientData/>
  </xdr:twoCellAnchor>
  <xdr:twoCellAnchor editAs="oneCell">
    <xdr:from>
      <xdr:col>2</xdr:col>
      <xdr:colOff>270883</xdr:colOff>
      <xdr:row>96</xdr:row>
      <xdr:rowOff>99869</xdr:rowOff>
    </xdr:from>
    <xdr:to>
      <xdr:col>2</xdr:col>
      <xdr:colOff>1598156</xdr:colOff>
      <xdr:row>96</xdr:row>
      <xdr:rowOff>1899869</xdr:rowOff>
    </xdr:to>
    <xdr:pic>
      <xdr:nvPicPr>
        <xdr:cNvPr id="110" name="图片 109">
          <a:extLst>
            <a:ext uri="{FF2B5EF4-FFF2-40B4-BE49-F238E27FC236}">
              <a16:creationId xmlns:a16="http://schemas.microsoft.com/office/drawing/2014/main" id="{EC7AC5F9-A649-41BA-A27A-BD817A758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3985633" y="131322619"/>
          <a:ext cx="1327273" cy="1800000"/>
        </a:xfrm>
        <a:prstGeom prst="rect">
          <a:avLst/>
        </a:prstGeom>
      </xdr:spPr>
    </xdr:pic>
    <xdr:clientData/>
  </xdr:twoCellAnchor>
  <xdr:twoCellAnchor editAs="oneCell">
    <xdr:from>
      <xdr:col>2</xdr:col>
      <xdr:colOff>276113</xdr:colOff>
      <xdr:row>97</xdr:row>
      <xdr:rowOff>81142</xdr:rowOff>
    </xdr:from>
    <xdr:to>
      <xdr:col>2</xdr:col>
      <xdr:colOff>1647543</xdr:colOff>
      <xdr:row>97</xdr:row>
      <xdr:rowOff>1881142</xdr:rowOff>
    </xdr:to>
    <xdr:pic>
      <xdr:nvPicPr>
        <xdr:cNvPr id="111" name="图片 110">
          <a:extLst>
            <a:ext uri="{FF2B5EF4-FFF2-40B4-BE49-F238E27FC236}">
              <a16:creationId xmlns:a16="http://schemas.microsoft.com/office/drawing/2014/main" id="{C3D36D9B-3BD6-4971-B707-E171B8526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3990863" y="132145269"/>
          <a:ext cx="1371430" cy="1800000"/>
        </a:xfrm>
        <a:prstGeom prst="rect">
          <a:avLst/>
        </a:prstGeom>
      </xdr:spPr>
    </xdr:pic>
    <xdr:clientData/>
  </xdr:twoCellAnchor>
  <xdr:twoCellAnchor editAs="oneCell">
    <xdr:from>
      <xdr:col>2</xdr:col>
      <xdr:colOff>277886</xdr:colOff>
      <xdr:row>98</xdr:row>
      <xdr:rowOff>121722</xdr:rowOff>
    </xdr:from>
    <xdr:to>
      <xdr:col>2</xdr:col>
      <xdr:colOff>1627886</xdr:colOff>
      <xdr:row>98</xdr:row>
      <xdr:rowOff>1921722</xdr:rowOff>
    </xdr:to>
    <xdr:pic>
      <xdr:nvPicPr>
        <xdr:cNvPr id="112" name="图片 111">
          <a:extLst>
            <a:ext uri="{FF2B5EF4-FFF2-40B4-BE49-F238E27FC236}">
              <a16:creationId xmlns:a16="http://schemas.microsoft.com/office/drawing/2014/main" id="{F123EA6A-EF88-4B96-B72B-569E61E23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3992636" y="134265472"/>
          <a:ext cx="1350000" cy="1800000"/>
        </a:xfrm>
        <a:prstGeom prst="rect">
          <a:avLst/>
        </a:prstGeom>
      </xdr:spPr>
    </xdr:pic>
    <xdr:clientData/>
  </xdr:twoCellAnchor>
  <xdr:twoCellAnchor editAs="oneCell">
    <xdr:from>
      <xdr:col>2</xdr:col>
      <xdr:colOff>300234</xdr:colOff>
      <xdr:row>68</xdr:row>
      <xdr:rowOff>166689</xdr:rowOff>
    </xdr:from>
    <xdr:to>
      <xdr:col>2</xdr:col>
      <xdr:colOff>1733035</xdr:colOff>
      <xdr:row>68</xdr:row>
      <xdr:rowOff>1966689</xdr:rowOff>
    </xdr:to>
    <xdr:pic>
      <xdr:nvPicPr>
        <xdr:cNvPr id="113" name="图片 112">
          <a:extLst>
            <a:ext uri="{FF2B5EF4-FFF2-40B4-BE49-F238E27FC236}">
              <a16:creationId xmlns:a16="http://schemas.microsoft.com/office/drawing/2014/main" id="{8371B002-DFD4-4596-9B26-9B84D6E960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4984" y="86606066"/>
          <a:ext cx="1432801" cy="1800000"/>
        </a:xfrm>
        <a:prstGeom prst="rect">
          <a:avLst/>
        </a:prstGeom>
      </xdr:spPr>
    </xdr:pic>
    <xdr:clientData/>
  </xdr:twoCellAnchor>
  <xdr:twoCellAnchor editAs="oneCell">
    <xdr:from>
      <xdr:col>2</xdr:col>
      <xdr:colOff>317552</xdr:colOff>
      <xdr:row>69</xdr:row>
      <xdr:rowOff>159428</xdr:rowOff>
    </xdr:from>
    <xdr:to>
      <xdr:col>2</xdr:col>
      <xdr:colOff>1733361</xdr:colOff>
      <xdr:row>69</xdr:row>
      <xdr:rowOff>1959428</xdr:rowOff>
    </xdr:to>
    <xdr:pic>
      <xdr:nvPicPr>
        <xdr:cNvPr id="114" name="图片 113">
          <a:extLst>
            <a:ext uri="{FF2B5EF4-FFF2-40B4-BE49-F238E27FC236}">
              <a16:creationId xmlns:a16="http://schemas.microsoft.com/office/drawing/2014/main" id="{407ACC96-1BBB-4005-A2BA-79AEC20F3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32302" y="88249805"/>
          <a:ext cx="1415809" cy="1800000"/>
        </a:xfrm>
        <a:prstGeom prst="rect">
          <a:avLst/>
        </a:prstGeom>
      </xdr:spPr>
    </xdr:pic>
    <xdr:clientData/>
  </xdr:twoCellAnchor>
  <xdr:twoCellAnchor editAs="oneCell">
    <xdr:from>
      <xdr:col>2</xdr:col>
      <xdr:colOff>311058</xdr:colOff>
      <xdr:row>70</xdr:row>
      <xdr:rowOff>121863</xdr:rowOff>
    </xdr:from>
    <xdr:to>
      <xdr:col>2</xdr:col>
      <xdr:colOff>1738150</xdr:colOff>
      <xdr:row>70</xdr:row>
      <xdr:rowOff>1921863</xdr:rowOff>
    </xdr:to>
    <xdr:pic>
      <xdr:nvPicPr>
        <xdr:cNvPr id="115" name="图片 114">
          <a:extLst>
            <a:ext uri="{FF2B5EF4-FFF2-40B4-BE49-F238E27FC236}">
              <a16:creationId xmlns:a16="http://schemas.microsoft.com/office/drawing/2014/main" id="{C01FCE69-1A47-4899-B0FA-83B62E0273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25808" y="89863240"/>
          <a:ext cx="1427092" cy="1800000"/>
        </a:xfrm>
        <a:prstGeom prst="rect">
          <a:avLst/>
        </a:prstGeom>
      </xdr:spPr>
    </xdr:pic>
    <xdr:clientData/>
  </xdr:twoCellAnchor>
  <xdr:twoCellAnchor editAs="oneCell">
    <xdr:from>
      <xdr:col>2</xdr:col>
      <xdr:colOff>319717</xdr:colOff>
      <xdr:row>71</xdr:row>
      <xdr:rowOff>150324</xdr:rowOff>
    </xdr:from>
    <xdr:to>
      <xdr:col>2</xdr:col>
      <xdr:colOff>1708694</xdr:colOff>
      <xdr:row>71</xdr:row>
      <xdr:rowOff>1950324</xdr:rowOff>
    </xdr:to>
    <xdr:pic>
      <xdr:nvPicPr>
        <xdr:cNvPr id="116" name="图片 115">
          <a:extLst>
            <a:ext uri="{FF2B5EF4-FFF2-40B4-BE49-F238E27FC236}">
              <a16:creationId xmlns:a16="http://schemas.microsoft.com/office/drawing/2014/main" id="{B0A68393-7FA9-41CE-9473-D0828EF72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34467" y="91542701"/>
          <a:ext cx="1388977" cy="1800000"/>
        </a:xfrm>
        <a:prstGeom prst="rect">
          <a:avLst/>
        </a:prstGeom>
      </xdr:spPr>
    </xdr:pic>
    <xdr:clientData/>
  </xdr:twoCellAnchor>
  <xdr:twoCellAnchor editAs="oneCell">
    <xdr:from>
      <xdr:col>2</xdr:col>
      <xdr:colOff>274487</xdr:colOff>
      <xdr:row>73</xdr:row>
      <xdr:rowOff>166685</xdr:rowOff>
    </xdr:from>
    <xdr:to>
      <xdr:col>2</xdr:col>
      <xdr:colOff>1318487</xdr:colOff>
      <xdr:row>73</xdr:row>
      <xdr:rowOff>1493236</xdr:rowOff>
    </xdr:to>
    <xdr:pic>
      <xdr:nvPicPr>
        <xdr:cNvPr id="117" name="图片 116">
          <a:extLst>
            <a:ext uri="{FF2B5EF4-FFF2-40B4-BE49-F238E27FC236}">
              <a16:creationId xmlns:a16="http://schemas.microsoft.com/office/drawing/2014/main" id="{2CDA4C75-A0F8-4BF4-8B59-DAEF6F74F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89237" y="94527685"/>
          <a:ext cx="1044000" cy="1326551"/>
        </a:xfrm>
        <a:prstGeom prst="rect">
          <a:avLst/>
        </a:prstGeom>
      </xdr:spPr>
    </xdr:pic>
    <xdr:clientData/>
  </xdr:twoCellAnchor>
  <xdr:twoCellAnchor editAs="oneCell">
    <xdr:from>
      <xdr:col>2</xdr:col>
      <xdr:colOff>266911</xdr:colOff>
      <xdr:row>74</xdr:row>
      <xdr:rowOff>147523</xdr:rowOff>
    </xdr:from>
    <xdr:to>
      <xdr:col>2</xdr:col>
      <xdr:colOff>1310911</xdr:colOff>
      <xdr:row>74</xdr:row>
      <xdr:rowOff>1566552</xdr:rowOff>
    </xdr:to>
    <xdr:pic>
      <xdr:nvPicPr>
        <xdr:cNvPr id="118" name="图片 117">
          <a:extLst>
            <a:ext uri="{FF2B5EF4-FFF2-40B4-BE49-F238E27FC236}">
              <a16:creationId xmlns:a16="http://schemas.microsoft.com/office/drawing/2014/main" id="{E4D33226-456E-4495-B164-3F3CC13F3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81661" y="96635773"/>
          <a:ext cx="1044000" cy="1419029"/>
        </a:xfrm>
        <a:prstGeom prst="rect">
          <a:avLst/>
        </a:prstGeom>
      </xdr:spPr>
    </xdr:pic>
    <xdr:clientData/>
  </xdr:twoCellAnchor>
  <xdr:twoCellAnchor editAs="oneCell">
    <xdr:from>
      <xdr:col>2</xdr:col>
      <xdr:colOff>278817</xdr:colOff>
      <xdr:row>75</xdr:row>
      <xdr:rowOff>187886</xdr:rowOff>
    </xdr:from>
    <xdr:to>
      <xdr:col>2</xdr:col>
      <xdr:colOff>1322817</xdr:colOff>
      <xdr:row>75</xdr:row>
      <xdr:rowOff>1630320</xdr:rowOff>
    </xdr:to>
    <xdr:pic>
      <xdr:nvPicPr>
        <xdr:cNvPr id="119" name="图片 118">
          <a:extLst>
            <a:ext uri="{FF2B5EF4-FFF2-40B4-BE49-F238E27FC236}">
              <a16:creationId xmlns:a16="http://schemas.microsoft.com/office/drawing/2014/main" id="{1CDD8AF7-1534-45A0-BA26-071E21BBF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93567" y="98803386"/>
          <a:ext cx="1044000" cy="1442434"/>
        </a:xfrm>
        <a:prstGeom prst="rect">
          <a:avLst/>
        </a:prstGeom>
      </xdr:spPr>
    </xdr:pic>
    <xdr:clientData/>
  </xdr:twoCellAnchor>
  <xdr:twoCellAnchor editAs="oneCell">
    <xdr:from>
      <xdr:col>2</xdr:col>
      <xdr:colOff>284229</xdr:colOff>
      <xdr:row>76</xdr:row>
      <xdr:rowOff>174136</xdr:rowOff>
    </xdr:from>
    <xdr:to>
      <xdr:col>2</xdr:col>
      <xdr:colOff>1328229</xdr:colOff>
      <xdr:row>76</xdr:row>
      <xdr:rowOff>1593165</xdr:rowOff>
    </xdr:to>
    <xdr:pic>
      <xdr:nvPicPr>
        <xdr:cNvPr id="120" name="图片 119">
          <a:extLst>
            <a:ext uri="{FF2B5EF4-FFF2-40B4-BE49-F238E27FC236}">
              <a16:creationId xmlns:a16="http://schemas.microsoft.com/office/drawing/2014/main" id="{ED3A66AE-E4EB-4E6F-AF5B-ACE7BE6575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98979" y="100916886"/>
          <a:ext cx="1044000" cy="1419029"/>
        </a:xfrm>
        <a:prstGeom prst="rect">
          <a:avLst/>
        </a:prstGeom>
      </xdr:spPr>
    </xdr:pic>
    <xdr:clientData/>
  </xdr:twoCellAnchor>
  <xdr:twoCellAnchor editAs="oneCell">
    <xdr:from>
      <xdr:col>2</xdr:col>
      <xdr:colOff>289293</xdr:colOff>
      <xdr:row>63</xdr:row>
      <xdr:rowOff>95562</xdr:rowOff>
    </xdr:from>
    <xdr:to>
      <xdr:col>2</xdr:col>
      <xdr:colOff>1540201</xdr:colOff>
      <xdr:row>63</xdr:row>
      <xdr:rowOff>1535562</xdr:rowOff>
    </xdr:to>
    <xdr:pic>
      <xdr:nvPicPr>
        <xdr:cNvPr id="121" name="图片 120">
          <a:extLst>
            <a:ext uri="{FF2B5EF4-FFF2-40B4-BE49-F238E27FC236}">
              <a16:creationId xmlns:a16="http://schemas.microsoft.com/office/drawing/2014/main" id="{E4C08652-C058-4EE3-9D62-F4A7CABCD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04043" y="81756562"/>
          <a:ext cx="1250908" cy="14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289293</xdr:colOff>
      <xdr:row>64</xdr:row>
      <xdr:rowOff>105364</xdr:rowOff>
    </xdr:from>
    <xdr:to>
      <xdr:col>2</xdr:col>
      <xdr:colOff>1607394</xdr:colOff>
      <xdr:row>64</xdr:row>
      <xdr:rowOff>1545364</xdr:rowOff>
    </xdr:to>
    <xdr:pic>
      <xdr:nvPicPr>
        <xdr:cNvPr id="122" name="图片 121">
          <a:extLst>
            <a:ext uri="{FF2B5EF4-FFF2-40B4-BE49-F238E27FC236}">
              <a16:creationId xmlns:a16="http://schemas.microsoft.com/office/drawing/2014/main" id="{48EDE996-D1D9-4243-BD86-72D664ED9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04043" y="82528364"/>
          <a:ext cx="1318101" cy="14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304448</xdr:colOff>
      <xdr:row>66</xdr:row>
      <xdr:rowOff>152035</xdr:rowOff>
    </xdr:from>
    <xdr:to>
      <xdr:col>2</xdr:col>
      <xdr:colOff>1584801</xdr:colOff>
      <xdr:row>66</xdr:row>
      <xdr:rowOff>1592035</xdr:rowOff>
    </xdr:to>
    <xdr:pic>
      <xdr:nvPicPr>
        <xdr:cNvPr id="123" name="图片 122">
          <a:extLst>
            <a:ext uri="{FF2B5EF4-FFF2-40B4-BE49-F238E27FC236}">
              <a16:creationId xmlns:a16="http://schemas.microsoft.com/office/drawing/2014/main" id="{CD25F69A-8620-4A48-845D-D8D1AAE72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9198" y="84099035"/>
          <a:ext cx="1280353" cy="14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307694</xdr:colOff>
      <xdr:row>65</xdr:row>
      <xdr:rowOff>140069</xdr:rowOff>
    </xdr:from>
    <xdr:to>
      <xdr:col>2</xdr:col>
      <xdr:colOff>1661003</xdr:colOff>
      <xdr:row>65</xdr:row>
      <xdr:rowOff>1580069</xdr:rowOff>
    </xdr:to>
    <xdr:pic>
      <xdr:nvPicPr>
        <xdr:cNvPr id="124" name="图片 123">
          <a:extLst>
            <a:ext uri="{FF2B5EF4-FFF2-40B4-BE49-F238E27FC236}">
              <a16:creationId xmlns:a16="http://schemas.microsoft.com/office/drawing/2014/main" id="{5C7CD992-25D3-4744-B4E0-219C308C3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22444" y="83325069"/>
          <a:ext cx="1353309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6174</xdr:colOff>
      <xdr:row>151</xdr:row>
      <xdr:rowOff>359393</xdr:rowOff>
    </xdr:from>
    <xdr:to>
      <xdr:col>1</xdr:col>
      <xdr:colOff>1726987</xdr:colOff>
      <xdr:row>151</xdr:row>
      <xdr:rowOff>1061862</xdr:rowOff>
    </xdr:to>
    <xdr:pic>
      <xdr:nvPicPr>
        <xdr:cNvPr id="95" name="图片 7" descr="C:/Users/HLQ/AppData/Local/Temp/picturecompress_20211215163118/output_74.pngoutput_74">
          <a:extLst>
            <a:ext uri="{FF2B5EF4-FFF2-40B4-BE49-F238E27FC236}">
              <a16:creationId xmlns:a16="http://schemas.microsoft.com/office/drawing/2014/main" id="{64976D50-502F-4088-9700-B705FD22C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01549" y="273310176"/>
          <a:ext cx="1720813" cy="702469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379475</xdr:colOff>
      <xdr:row>152</xdr:row>
      <xdr:rowOff>123474</xdr:rowOff>
    </xdr:from>
    <xdr:to>
      <xdr:col>2</xdr:col>
      <xdr:colOff>1441071</xdr:colOff>
      <xdr:row>152</xdr:row>
      <xdr:rowOff>1728610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5A82BA1C-799B-4B13-BC57-127A207B5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94225" y="275098319"/>
          <a:ext cx="1061596" cy="1605136"/>
        </a:xfrm>
        <a:prstGeom prst="rect">
          <a:avLst/>
        </a:prstGeom>
      </xdr:spPr>
    </xdr:pic>
    <xdr:clientData/>
  </xdr:twoCellAnchor>
  <xdr:twoCellAnchor editAs="oneCell">
    <xdr:from>
      <xdr:col>2</xdr:col>
      <xdr:colOff>397113</xdr:colOff>
      <xdr:row>153</xdr:row>
      <xdr:rowOff>176393</xdr:rowOff>
    </xdr:from>
    <xdr:to>
      <xdr:col>2</xdr:col>
      <xdr:colOff>1477113</xdr:colOff>
      <xdr:row>153</xdr:row>
      <xdr:rowOff>1882612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52D749E8-6376-4F16-B454-6F0D3BC9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11863" y="277175301"/>
          <a:ext cx="1080000" cy="1706219"/>
        </a:xfrm>
        <a:prstGeom prst="rect">
          <a:avLst/>
        </a:prstGeom>
      </xdr:spPr>
    </xdr:pic>
    <xdr:clientData/>
  </xdr:twoCellAnchor>
  <xdr:twoCellAnchor editAs="oneCell">
    <xdr:from>
      <xdr:col>2</xdr:col>
      <xdr:colOff>379474</xdr:colOff>
      <xdr:row>151</xdr:row>
      <xdr:rowOff>158751</xdr:rowOff>
    </xdr:from>
    <xdr:to>
      <xdr:col>2</xdr:col>
      <xdr:colOff>1423474</xdr:colOff>
      <xdr:row>151</xdr:row>
      <xdr:rowOff>1832395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1B19342A-598B-481E-A29C-B19F8936E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94224" y="273109534"/>
          <a:ext cx="1044000" cy="1673644"/>
        </a:xfrm>
        <a:prstGeom prst="rect">
          <a:avLst/>
        </a:prstGeom>
      </xdr:spPr>
    </xdr:pic>
    <xdr:clientData/>
  </xdr:twoCellAnchor>
  <xdr:twoCellAnchor editAs="oneCell">
    <xdr:from>
      <xdr:col>2</xdr:col>
      <xdr:colOff>397112</xdr:colOff>
      <xdr:row>149</xdr:row>
      <xdr:rowOff>158752</xdr:rowOff>
    </xdr:from>
    <xdr:to>
      <xdr:col>2</xdr:col>
      <xdr:colOff>1441112</xdr:colOff>
      <xdr:row>149</xdr:row>
      <xdr:rowOff>1846131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49EEFC41-0A4B-462D-8809-DC49C1FBB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11862" y="270252035"/>
          <a:ext cx="1044000" cy="1687379"/>
        </a:xfrm>
        <a:prstGeom prst="rect">
          <a:avLst/>
        </a:prstGeom>
      </xdr:spPr>
    </xdr:pic>
    <xdr:clientData/>
  </xdr:twoCellAnchor>
  <xdr:twoCellAnchor editAs="oneCell">
    <xdr:from>
      <xdr:col>2</xdr:col>
      <xdr:colOff>379474</xdr:colOff>
      <xdr:row>150</xdr:row>
      <xdr:rowOff>141112</xdr:rowOff>
    </xdr:from>
    <xdr:to>
      <xdr:col>2</xdr:col>
      <xdr:colOff>1423474</xdr:colOff>
      <xdr:row>150</xdr:row>
      <xdr:rowOff>1814756</xdr:rowOff>
    </xdr:to>
    <xdr:pic>
      <xdr:nvPicPr>
        <xdr:cNvPr id="125" name="图片 124">
          <a:extLst>
            <a:ext uri="{FF2B5EF4-FFF2-40B4-BE49-F238E27FC236}">
              <a16:creationId xmlns:a16="http://schemas.microsoft.com/office/drawing/2014/main" id="{A80867CC-2FCB-416F-B511-4855867E6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94224" y="272258457"/>
          <a:ext cx="1044000" cy="1673644"/>
        </a:xfrm>
        <a:prstGeom prst="rect">
          <a:avLst/>
        </a:prstGeom>
      </xdr:spPr>
    </xdr:pic>
    <xdr:clientData/>
  </xdr:twoCellAnchor>
  <xdr:twoCellAnchor editAs="oneCell">
    <xdr:from>
      <xdr:col>2</xdr:col>
      <xdr:colOff>390762</xdr:colOff>
      <xdr:row>154</xdr:row>
      <xdr:rowOff>152400</xdr:rowOff>
    </xdr:from>
    <xdr:to>
      <xdr:col>2</xdr:col>
      <xdr:colOff>1434762</xdr:colOff>
      <xdr:row>154</xdr:row>
      <xdr:rowOff>1839779</xdr:rowOff>
    </xdr:to>
    <xdr:pic>
      <xdr:nvPicPr>
        <xdr:cNvPr id="126" name="图片 125">
          <a:extLst>
            <a:ext uri="{FF2B5EF4-FFF2-40B4-BE49-F238E27FC236}">
              <a16:creationId xmlns:a16="http://schemas.microsoft.com/office/drawing/2014/main" id="{1E137D6C-7D5B-4ECA-B36D-C80D72404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05512" y="279175370"/>
          <a:ext cx="1044000" cy="1687379"/>
        </a:xfrm>
        <a:prstGeom prst="rect">
          <a:avLst/>
        </a:prstGeom>
      </xdr:spPr>
    </xdr:pic>
    <xdr:clientData/>
  </xdr:twoCellAnchor>
  <xdr:twoCellAnchor editAs="oneCell">
    <xdr:from>
      <xdr:col>1</xdr:col>
      <xdr:colOff>88194</xdr:colOff>
      <xdr:row>149</xdr:row>
      <xdr:rowOff>88194</xdr:rowOff>
    </xdr:from>
    <xdr:to>
      <xdr:col>1</xdr:col>
      <xdr:colOff>2551417</xdr:colOff>
      <xdr:row>150</xdr:row>
      <xdr:rowOff>511527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A734FAEB-3377-4CC1-974A-7DA72C2DE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83569" y="270181477"/>
          <a:ext cx="2463223" cy="2447395"/>
        </a:xfrm>
        <a:prstGeom prst="rect">
          <a:avLst/>
        </a:prstGeom>
      </xdr:spPr>
    </xdr:pic>
    <xdr:clientData/>
  </xdr:twoCellAnchor>
  <xdr:twoCellAnchor editAs="oneCell">
    <xdr:from>
      <xdr:col>2</xdr:col>
      <xdr:colOff>296336</xdr:colOff>
      <xdr:row>43</xdr:row>
      <xdr:rowOff>109363</xdr:rowOff>
    </xdr:from>
    <xdr:to>
      <xdr:col>2</xdr:col>
      <xdr:colOff>1428750</xdr:colOff>
      <xdr:row>43</xdr:row>
      <xdr:rowOff>1201477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D8EA4B8A-E421-4B5A-BBA6-D93B2E746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1086" y="60672490"/>
          <a:ext cx="1132414" cy="1092114"/>
        </a:xfrm>
        <a:prstGeom prst="rect">
          <a:avLst/>
        </a:prstGeom>
      </xdr:spPr>
    </xdr:pic>
    <xdr:clientData/>
  </xdr:twoCellAnchor>
  <xdr:twoCellAnchor editAs="oneCell">
    <xdr:from>
      <xdr:col>2</xdr:col>
      <xdr:colOff>296334</xdr:colOff>
      <xdr:row>44</xdr:row>
      <xdr:rowOff>144639</xdr:rowOff>
    </xdr:from>
    <xdr:to>
      <xdr:col>2</xdr:col>
      <xdr:colOff>1424920</xdr:colOff>
      <xdr:row>44</xdr:row>
      <xdr:rowOff>1236754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E78E5F82-19EB-4942-90D9-FC13DA1226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1084" y="61549139"/>
          <a:ext cx="1128586" cy="1092115"/>
        </a:xfrm>
        <a:prstGeom prst="rect">
          <a:avLst/>
        </a:prstGeom>
      </xdr:spPr>
    </xdr:pic>
    <xdr:clientData/>
  </xdr:twoCellAnchor>
  <xdr:twoCellAnchor editAs="oneCell">
    <xdr:from>
      <xdr:col>2</xdr:col>
      <xdr:colOff>331612</xdr:colOff>
      <xdr:row>45</xdr:row>
      <xdr:rowOff>162278</xdr:rowOff>
    </xdr:from>
    <xdr:to>
      <xdr:col>2</xdr:col>
      <xdr:colOff>1471390</xdr:colOff>
      <xdr:row>45</xdr:row>
      <xdr:rowOff>1254393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3E18C7FE-6D85-4CCE-AD02-FBE5B88CB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46362" y="64059155"/>
          <a:ext cx="1139778" cy="1092115"/>
        </a:xfrm>
        <a:prstGeom prst="rect">
          <a:avLst/>
        </a:prstGeom>
      </xdr:spPr>
    </xdr:pic>
    <xdr:clientData/>
  </xdr:twoCellAnchor>
  <xdr:twoCellAnchor editAs="oneCell">
    <xdr:from>
      <xdr:col>2</xdr:col>
      <xdr:colOff>313973</xdr:colOff>
      <xdr:row>46</xdr:row>
      <xdr:rowOff>144640</xdr:rowOff>
    </xdr:from>
    <xdr:to>
      <xdr:col>2</xdr:col>
      <xdr:colOff>1447067</xdr:colOff>
      <xdr:row>46</xdr:row>
      <xdr:rowOff>1236754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1F5D92CD-6BF7-4455-BA7B-D46FD4EFC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28723" y="66533890"/>
          <a:ext cx="1133094" cy="1092114"/>
        </a:xfrm>
        <a:prstGeom prst="rect">
          <a:avLst/>
        </a:prstGeom>
      </xdr:spPr>
    </xdr:pic>
    <xdr:clientData/>
  </xdr:twoCellAnchor>
  <xdr:twoCellAnchor editAs="oneCell">
    <xdr:from>
      <xdr:col>1</xdr:col>
      <xdr:colOff>52917</xdr:colOff>
      <xdr:row>43</xdr:row>
      <xdr:rowOff>70556</xdr:rowOff>
    </xdr:from>
    <xdr:to>
      <xdr:col>1</xdr:col>
      <xdr:colOff>1411112</xdr:colOff>
      <xdr:row>44</xdr:row>
      <xdr:rowOff>134818</xdr:rowOff>
    </xdr:to>
    <xdr:pic>
      <xdr:nvPicPr>
        <xdr:cNvPr id="127" name="图片 126">
          <a:extLst>
            <a:ext uri="{FF2B5EF4-FFF2-40B4-BE49-F238E27FC236}">
              <a16:creationId xmlns:a16="http://schemas.microsoft.com/office/drawing/2014/main" id="{B69A71A4-9E8B-4863-92AE-F5FE5DDA7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8294" y="60633683"/>
          <a:ext cx="1358195" cy="1366012"/>
        </a:xfrm>
        <a:prstGeom prst="rect">
          <a:avLst/>
        </a:prstGeom>
      </xdr:spPr>
    </xdr:pic>
    <xdr:clientData/>
  </xdr:twoCellAnchor>
  <xdr:twoCellAnchor editAs="oneCell">
    <xdr:from>
      <xdr:col>2</xdr:col>
      <xdr:colOff>461059</xdr:colOff>
      <xdr:row>100</xdr:row>
      <xdr:rowOff>177845</xdr:rowOff>
    </xdr:from>
    <xdr:to>
      <xdr:col>2</xdr:col>
      <xdr:colOff>917139</xdr:colOff>
      <xdr:row>100</xdr:row>
      <xdr:rowOff>2877845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6F692CC0-AF22-4FDE-8F3C-3FDEFAD4C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631625">
          <a:off x="4175809" y="138480845"/>
          <a:ext cx="456080" cy="2700000"/>
        </a:xfrm>
        <a:prstGeom prst="rect">
          <a:avLst/>
        </a:prstGeom>
      </xdr:spPr>
    </xdr:pic>
    <xdr:clientData/>
  </xdr:twoCellAnchor>
  <xdr:twoCellAnchor editAs="oneCell">
    <xdr:from>
      <xdr:col>2</xdr:col>
      <xdr:colOff>423337</xdr:colOff>
      <xdr:row>102</xdr:row>
      <xdr:rowOff>246946</xdr:rowOff>
    </xdr:from>
    <xdr:to>
      <xdr:col>2</xdr:col>
      <xdr:colOff>866387</xdr:colOff>
      <xdr:row>102</xdr:row>
      <xdr:rowOff>2946946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641B98C4-E5D1-4FC1-9B9D-86A90B85E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732302">
          <a:off x="4138087" y="142709196"/>
          <a:ext cx="443050" cy="2700000"/>
        </a:xfrm>
        <a:prstGeom prst="rect">
          <a:avLst/>
        </a:prstGeom>
      </xdr:spPr>
    </xdr:pic>
    <xdr:clientData/>
  </xdr:twoCellAnchor>
  <xdr:twoCellAnchor editAs="oneCell">
    <xdr:from>
      <xdr:col>2</xdr:col>
      <xdr:colOff>423336</xdr:colOff>
      <xdr:row>101</xdr:row>
      <xdr:rowOff>246946</xdr:rowOff>
    </xdr:from>
    <xdr:to>
      <xdr:col>2</xdr:col>
      <xdr:colOff>886855</xdr:colOff>
      <xdr:row>101</xdr:row>
      <xdr:rowOff>2946946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382CB959-253E-476D-B0B0-4B28CC71B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1633744">
          <a:off x="4138086" y="140629573"/>
          <a:ext cx="463519" cy="2700000"/>
        </a:xfrm>
        <a:prstGeom prst="rect">
          <a:avLst/>
        </a:prstGeom>
      </xdr:spPr>
    </xdr:pic>
    <xdr:clientData/>
  </xdr:twoCellAnchor>
  <xdr:twoCellAnchor editAs="oneCell">
    <xdr:from>
      <xdr:col>2</xdr:col>
      <xdr:colOff>458614</xdr:colOff>
      <xdr:row>107</xdr:row>
      <xdr:rowOff>246946</xdr:rowOff>
    </xdr:from>
    <xdr:to>
      <xdr:col>2</xdr:col>
      <xdr:colOff>944918</xdr:colOff>
      <xdr:row>107</xdr:row>
      <xdr:rowOff>2946946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B8F7E1CD-913F-4745-B1C2-2847CB13FB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1583052">
          <a:off x="4173364" y="155012323"/>
          <a:ext cx="486304" cy="2700000"/>
        </a:xfrm>
        <a:prstGeom prst="rect">
          <a:avLst/>
        </a:prstGeom>
      </xdr:spPr>
    </xdr:pic>
    <xdr:clientData/>
  </xdr:twoCellAnchor>
  <xdr:twoCellAnchor editAs="oneCell">
    <xdr:from>
      <xdr:col>2</xdr:col>
      <xdr:colOff>440975</xdr:colOff>
      <xdr:row>105</xdr:row>
      <xdr:rowOff>246946</xdr:rowOff>
    </xdr:from>
    <xdr:to>
      <xdr:col>2</xdr:col>
      <xdr:colOff>867021</xdr:colOff>
      <xdr:row>105</xdr:row>
      <xdr:rowOff>2946946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5A143991-2C14-4EF1-BF17-03FB185F5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1501648">
          <a:off x="4155725" y="148757573"/>
          <a:ext cx="426046" cy="2700000"/>
        </a:xfrm>
        <a:prstGeom prst="rect">
          <a:avLst/>
        </a:prstGeom>
      </xdr:spPr>
    </xdr:pic>
    <xdr:clientData/>
  </xdr:twoCellAnchor>
  <xdr:twoCellAnchor editAs="oneCell">
    <xdr:from>
      <xdr:col>2</xdr:col>
      <xdr:colOff>440976</xdr:colOff>
      <xdr:row>104</xdr:row>
      <xdr:rowOff>211668</xdr:rowOff>
    </xdr:from>
    <xdr:to>
      <xdr:col>2</xdr:col>
      <xdr:colOff>927693</xdr:colOff>
      <xdr:row>104</xdr:row>
      <xdr:rowOff>2911668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4A7F8AB8-7A97-425F-861F-381CF0BFA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878628">
          <a:off x="4155726" y="145594918"/>
          <a:ext cx="486717" cy="2700000"/>
        </a:xfrm>
        <a:prstGeom prst="rect">
          <a:avLst/>
        </a:prstGeom>
      </xdr:spPr>
    </xdr:pic>
    <xdr:clientData/>
  </xdr:twoCellAnchor>
  <xdr:twoCellAnchor editAs="oneCell">
    <xdr:from>
      <xdr:col>2</xdr:col>
      <xdr:colOff>440975</xdr:colOff>
      <xdr:row>106</xdr:row>
      <xdr:rowOff>246946</xdr:rowOff>
    </xdr:from>
    <xdr:to>
      <xdr:col>2</xdr:col>
      <xdr:colOff>884737</xdr:colOff>
      <xdr:row>106</xdr:row>
      <xdr:rowOff>2946946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5D8AE44F-09DE-4B9B-82D4-FDD242885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624022">
          <a:off x="4155725" y="151884946"/>
          <a:ext cx="443762" cy="2700000"/>
        </a:xfrm>
        <a:prstGeom prst="rect">
          <a:avLst/>
        </a:prstGeom>
      </xdr:spPr>
    </xdr:pic>
    <xdr:clientData/>
  </xdr:twoCellAnchor>
  <xdr:twoCellAnchor editAs="oneCell">
    <xdr:from>
      <xdr:col>2</xdr:col>
      <xdr:colOff>440975</xdr:colOff>
      <xdr:row>103</xdr:row>
      <xdr:rowOff>229307</xdr:rowOff>
    </xdr:from>
    <xdr:to>
      <xdr:col>2</xdr:col>
      <xdr:colOff>914006</xdr:colOff>
      <xdr:row>103</xdr:row>
      <xdr:rowOff>2929307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69B919CD-C2A8-457B-BA08-52FB85FB8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968313">
          <a:off x="4155725" y="144771184"/>
          <a:ext cx="473031" cy="27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70556</xdr:colOff>
      <xdr:row>100</xdr:row>
      <xdr:rowOff>70556</xdr:rowOff>
    </xdr:from>
    <xdr:to>
      <xdr:col>1</xdr:col>
      <xdr:colOff>2533779</xdr:colOff>
      <xdr:row>100</xdr:row>
      <xdr:rowOff>2522362</xdr:rowOff>
    </xdr:to>
    <xdr:pic>
      <xdr:nvPicPr>
        <xdr:cNvPr id="128" name="图片 127">
          <a:extLst>
            <a:ext uri="{FF2B5EF4-FFF2-40B4-BE49-F238E27FC236}">
              <a16:creationId xmlns:a16="http://schemas.microsoft.com/office/drawing/2014/main" id="{5036A385-A910-412B-992B-ED1F711F4C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5933" y="138373556"/>
          <a:ext cx="2463223" cy="2451806"/>
        </a:xfrm>
        <a:prstGeom prst="rect">
          <a:avLst/>
        </a:prstGeom>
      </xdr:spPr>
    </xdr:pic>
    <xdr:clientData/>
  </xdr:twoCellAnchor>
  <xdr:twoCellAnchor editAs="oneCell">
    <xdr:from>
      <xdr:col>2</xdr:col>
      <xdr:colOff>50666</xdr:colOff>
      <xdr:row>136</xdr:row>
      <xdr:rowOff>162128</xdr:rowOff>
    </xdr:from>
    <xdr:to>
      <xdr:col>2</xdr:col>
      <xdr:colOff>1509013</xdr:colOff>
      <xdr:row>136</xdr:row>
      <xdr:rowOff>1170128</xdr:rowOff>
    </xdr:to>
    <xdr:pic>
      <xdr:nvPicPr>
        <xdr:cNvPr id="129" name="图片 128">
          <a:extLst>
            <a:ext uri="{FF2B5EF4-FFF2-40B4-BE49-F238E27FC236}">
              <a16:creationId xmlns:a16="http://schemas.microsoft.com/office/drawing/2014/main" id="{FE038B16-3166-4E08-AAAC-23F28736F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5416" y="249467098"/>
          <a:ext cx="1458347" cy="10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40533</xdr:colOff>
      <xdr:row>137</xdr:row>
      <xdr:rowOff>141862</xdr:rowOff>
    </xdr:from>
    <xdr:to>
      <xdr:col>2</xdr:col>
      <xdr:colOff>1491822</xdr:colOff>
      <xdr:row>137</xdr:row>
      <xdr:rowOff>1113862</xdr:rowOff>
    </xdr:to>
    <xdr:pic>
      <xdr:nvPicPr>
        <xdr:cNvPr id="130" name="图片 129">
          <a:extLst>
            <a:ext uri="{FF2B5EF4-FFF2-40B4-BE49-F238E27FC236}">
              <a16:creationId xmlns:a16="http://schemas.microsoft.com/office/drawing/2014/main" id="{5FE09967-D023-4DC9-AD8B-8F14BABBC3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5283" y="251851895"/>
          <a:ext cx="1451289" cy="972000"/>
        </a:xfrm>
        <a:prstGeom prst="rect">
          <a:avLst/>
        </a:prstGeom>
      </xdr:spPr>
    </xdr:pic>
    <xdr:clientData/>
  </xdr:twoCellAnchor>
  <xdr:twoCellAnchor editAs="oneCell">
    <xdr:from>
      <xdr:col>2</xdr:col>
      <xdr:colOff>105835</xdr:colOff>
      <xdr:row>138</xdr:row>
      <xdr:rowOff>158751</xdr:rowOff>
    </xdr:from>
    <xdr:to>
      <xdr:col>2</xdr:col>
      <xdr:colOff>1377551</xdr:colOff>
      <xdr:row>138</xdr:row>
      <xdr:rowOff>1238751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4245F768-F100-4F57-B1E1-A3869CED5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20585" y="252702221"/>
          <a:ext cx="1271716" cy="108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105834</xdr:colOff>
      <xdr:row>139</xdr:row>
      <xdr:rowOff>105834</xdr:rowOff>
    </xdr:from>
    <xdr:to>
      <xdr:col>2</xdr:col>
      <xdr:colOff>1356360</xdr:colOff>
      <xdr:row>139</xdr:row>
      <xdr:rowOff>1185834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BC85810B-6A27-4EC8-88C3-FB8156E0B9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20584" y="254078054"/>
          <a:ext cx="1250526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2463223</xdr:colOff>
      <xdr:row>109</xdr:row>
      <xdr:rowOff>2451806</xdr:rowOff>
    </xdr:to>
    <xdr:pic>
      <xdr:nvPicPr>
        <xdr:cNvPr id="131" name="图片 130">
          <a:extLst>
            <a:ext uri="{FF2B5EF4-FFF2-40B4-BE49-F238E27FC236}">
              <a16:creationId xmlns:a16="http://schemas.microsoft.com/office/drawing/2014/main" id="{0D725750-2530-4613-9E5C-905965DE9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5377" y="161020127"/>
          <a:ext cx="2463223" cy="2451806"/>
        </a:xfrm>
        <a:prstGeom prst="rect">
          <a:avLst/>
        </a:prstGeom>
      </xdr:spPr>
    </xdr:pic>
    <xdr:clientData/>
  </xdr:twoCellAnchor>
  <xdr:twoCellAnchor editAs="oneCell">
    <xdr:from>
      <xdr:col>2</xdr:col>
      <xdr:colOff>209550</xdr:colOff>
      <xdr:row>116</xdr:row>
      <xdr:rowOff>266700</xdr:rowOff>
    </xdr:from>
    <xdr:to>
      <xdr:col>2</xdr:col>
      <xdr:colOff>1597797</xdr:colOff>
      <xdr:row>116</xdr:row>
      <xdr:rowOff>2786700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D84DAEFC-568F-49A6-B4CA-26A821663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24300" y="180892450"/>
          <a:ext cx="1388247" cy="25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209551</xdr:colOff>
      <xdr:row>122</xdr:row>
      <xdr:rowOff>247650</xdr:rowOff>
    </xdr:from>
    <xdr:to>
      <xdr:col>2</xdr:col>
      <xdr:colOff>1629866</xdr:colOff>
      <xdr:row>122</xdr:row>
      <xdr:rowOff>2767650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6BABA16C-0FD5-4A18-868C-EDB3F134E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24301" y="199637650"/>
          <a:ext cx="1420315" cy="25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124</xdr:row>
      <xdr:rowOff>228600</xdr:rowOff>
    </xdr:from>
    <xdr:to>
      <xdr:col>2</xdr:col>
      <xdr:colOff>1582969</xdr:colOff>
      <xdr:row>124</xdr:row>
      <xdr:rowOff>2748600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A74AFC08-517F-4B3B-94A5-36C60478E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86200" y="205873350"/>
          <a:ext cx="1411519" cy="25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</xdr:colOff>
      <xdr:row>121</xdr:row>
      <xdr:rowOff>247650</xdr:rowOff>
    </xdr:from>
    <xdr:to>
      <xdr:col>2</xdr:col>
      <xdr:colOff>1635666</xdr:colOff>
      <xdr:row>121</xdr:row>
      <xdr:rowOff>2767650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05BF6EE8-3C9C-4280-8E13-6D6D52E02F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43350" y="196510277"/>
          <a:ext cx="1407066" cy="25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</xdr:colOff>
      <xdr:row>120</xdr:row>
      <xdr:rowOff>266700</xdr:rowOff>
    </xdr:from>
    <xdr:to>
      <xdr:col>2</xdr:col>
      <xdr:colOff>1633321</xdr:colOff>
      <xdr:row>120</xdr:row>
      <xdr:rowOff>2786700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9E1B7947-DADC-43D5-9355-689D2EF89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43350" y="193401950"/>
          <a:ext cx="1404721" cy="25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209550</xdr:colOff>
      <xdr:row>119</xdr:row>
      <xdr:rowOff>228600</xdr:rowOff>
    </xdr:from>
    <xdr:to>
      <xdr:col>2</xdr:col>
      <xdr:colOff>1610436</xdr:colOff>
      <xdr:row>119</xdr:row>
      <xdr:rowOff>2748600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B6A850D4-AEB8-4E46-B367-510C8196E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24300" y="190236477"/>
          <a:ext cx="1400886" cy="25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110</xdr:row>
      <xdr:rowOff>228600</xdr:rowOff>
    </xdr:from>
    <xdr:to>
      <xdr:col>2</xdr:col>
      <xdr:colOff>1593742</xdr:colOff>
      <xdr:row>110</xdr:row>
      <xdr:rowOff>2748600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F169C8A9-1B4F-475C-B227-B53841AE9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05250" y="164376100"/>
          <a:ext cx="1403242" cy="25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111</xdr:row>
      <xdr:rowOff>209550</xdr:rowOff>
    </xdr:from>
    <xdr:to>
      <xdr:col>2</xdr:col>
      <xdr:colOff>1598500</xdr:colOff>
      <xdr:row>111</xdr:row>
      <xdr:rowOff>2729550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3664A765-555A-46C3-8D12-F9D0209863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05250" y="167484427"/>
          <a:ext cx="1408000" cy="25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228601</xdr:colOff>
      <xdr:row>112</xdr:row>
      <xdr:rowOff>209550</xdr:rowOff>
    </xdr:from>
    <xdr:to>
      <xdr:col>2</xdr:col>
      <xdr:colOff>1612752</xdr:colOff>
      <xdr:row>112</xdr:row>
      <xdr:rowOff>2729550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E851364A-CEFB-4048-A3CD-DD3FCC655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43351" y="170611800"/>
          <a:ext cx="1384151" cy="25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228601</xdr:colOff>
      <xdr:row>117</xdr:row>
      <xdr:rowOff>228600</xdr:rowOff>
    </xdr:from>
    <xdr:to>
      <xdr:col>2</xdr:col>
      <xdr:colOff>1630966</xdr:colOff>
      <xdr:row>117</xdr:row>
      <xdr:rowOff>2748600</xdr:rowOff>
    </xdr:to>
    <xdr:pic>
      <xdr:nvPicPr>
        <xdr:cNvPr id="147850" name="图片 147849">
          <a:extLst>
            <a:ext uri="{FF2B5EF4-FFF2-40B4-BE49-F238E27FC236}">
              <a16:creationId xmlns:a16="http://schemas.microsoft.com/office/drawing/2014/main" id="{2938A6D7-2B75-4D96-9B17-C606AD692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43351" y="183981727"/>
          <a:ext cx="1402365" cy="25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208362</xdr:colOff>
      <xdr:row>109</xdr:row>
      <xdr:rowOff>267894</xdr:rowOff>
    </xdr:from>
    <xdr:to>
      <xdr:col>2</xdr:col>
      <xdr:colOff>1601273</xdr:colOff>
      <xdr:row>109</xdr:row>
      <xdr:rowOff>2787894</xdr:rowOff>
    </xdr:to>
    <xdr:pic>
      <xdr:nvPicPr>
        <xdr:cNvPr id="147851" name="图片 147850">
          <a:extLst>
            <a:ext uri="{FF2B5EF4-FFF2-40B4-BE49-F238E27FC236}">
              <a16:creationId xmlns:a16="http://schemas.microsoft.com/office/drawing/2014/main" id="{8213AA87-E9E3-4F8B-AB91-EABD8704F5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23112" y="161288021"/>
          <a:ext cx="1392911" cy="25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216477</xdr:colOff>
      <xdr:row>123</xdr:row>
      <xdr:rowOff>216480</xdr:rowOff>
    </xdr:from>
    <xdr:to>
      <xdr:col>2</xdr:col>
      <xdr:colOff>1620325</xdr:colOff>
      <xdr:row>123</xdr:row>
      <xdr:rowOff>2736480</xdr:rowOff>
    </xdr:to>
    <xdr:pic>
      <xdr:nvPicPr>
        <xdr:cNvPr id="147853" name="图片 147852">
          <a:extLst>
            <a:ext uri="{FF2B5EF4-FFF2-40B4-BE49-F238E27FC236}">
              <a16:creationId xmlns:a16="http://schemas.microsoft.com/office/drawing/2014/main" id="{9434AD3A-9DFC-4717-B331-E825C404E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31227" y="202733857"/>
          <a:ext cx="1403848" cy="25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216480</xdr:colOff>
      <xdr:row>118</xdr:row>
      <xdr:rowOff>238128</xdr:rowOff>
    </xdr:from>
    <xdr:to>
      <xdr:col>2</xdr:col>
      <xdr:colOff>1612050</xdr:colOff>
      <xdr:row>118</xdr:row>
      <xdr:rowOff>2758128</xdr:rowOff>
    </xdr:to>
    <xdr:pic>
      <xdr:nvPicPr>
        <xdr:cNvPr id="147858" name="图片 147857">
          <a:extLst>
            <a:ext uri="{FF2B5EF4-FFF2-40B4-BE49-F238E27FC236}">
              <a16:creationId xmlns:a16="http://schemas.microsoft.com/office/drawing/2014/main" id="{85A09130-45F2-4579-8D1D-6230B9619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31230" y="187118628"/>
          <a:ext cx="1395570" cy="25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173183</xdr:colOff>
      <xdr:row>115</xdr:row>
      <xdr:rowOff>216480</xdr:rowOff>
    </xdr:from>
    <xdr:to>
      <xdr:col>2</xdr:col>
      <xdr:colOff>1598691</xdr:colOff>
      <xdr:row>115</xdr:row>
      <xdr:rowOff>2736480</xdr:rowOff>
    </xdr:to>
    <xdr:pic>
      <xdr:nvPicPr>
        <xdr:cNvPr id="147859" name="图片 147858">
          <a:extLst>
            <a:ext uri="{FF2B5EF4-FFF2-40B4-BE49-F238E27FC236}">
              <a16:creationId xmlns:a16="http://schemas.microsoft.com/office/drawing/2014/main" id="{A5DAFE7A-C9AD-460C-AB26-B89D3B12B0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87933" y="177714857"/>
          <a:ext cx="1425508" cy="25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238128</xdr:colOff>
      <xdr:row>113</xdr:row>
      <xdr:rowOff>281424</xdr:rowOff>
    </xdr:from>
    <xdr:to>
      <xdr:col>2</xdr:col>
      <xdr:colOff>1636857</xdr:colOff>
      <xdr:row>113</xdr:row>
      <xdr:rowOff>2801424</xdr:rowOff>
    </xdr:to>
    <xdr:pic>
      <xdr:nvPicPr>
        <xdr:cNvPr id="147860" name="图片 147859">
          <a:extLst>
            <a:ext uri="{FF2B5EF4-FFF2-40B4-BE49-F238E27FC236}">
              <a16:creationId xmlns:a16="http://schemas.microsoft.com/office/drawing/2014/main" id="{1B6F44B1-5506-4579-8340-6B115E33A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52878" y="171525051"/>
          <a:ext cx="1398729" cy="25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216477</xdr:colOff>
      <xdr:row>114</xdr:row>
      <xdr:rowOff>324720</xdr:rowOff>
    </xdr:from>
    <xdr:to>
      <xdr:col>2</xdr:col>
      <xdr:colOff>1620325</xdr:colOff>
      <xdr:row>114</xdr:row>
      <xdr:rowOff>2844720</xdr:rowOff>
    </xdr:to>
    <xdr:pic>
      <xdr:nvPicPr>
        <xdr:cNvPr id="147861" name="图片 147860">
          <a:extLst>
            <a:ext uri="{FF2B5EF4-FFF2-40B4-BE49-F238E27FC236}">
              <a16:creationId xmlns:a16="http://schemas.microsoft.com/office/drawing/2014/main" id="{47F64C69-37D4-4001-A131-16A9C5F04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31227" y="174695720"/>
          <a:ext cx="1403848" cy="25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347539</xdr:colOff>
      <xdr:row>13</xdr:row>
      <xdr:rowOff>115847</xdr:rowOff>
    </xdr:from>
    <xdr:to>
      <xdr:col>2</xdr:col>
      <xdr:colOff>1467151</xdr:colOff>
      <xdr:row>13</xdr:row>
      <xdr:rowOff>2964546</xdr:rowOff>
    </xdr:to>
    <xdr:pic>
      <xdr:nvPicPr>
        <xdr:cNvPr id="147868" name="图片 147867">
          <a:extLst>
            <a:ext uri="{FF2B5EF4-FFF2-40B4-BE49-F238E27FC236}">
              <a16:creationId xmlns:a16="http://schemas.microsoft.com/office/drawing/2014/main" id="{2A35C361-7876-1F28-89B2-D65619106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62289" y="19896097"/>
          <a:ext cx="1119612" cy="2848699"/>
        </a:xfrm>
        <a:prstGeom prst="rect">
          <a:avLst/>
        </a:prstGeom>
      </xdr:spPr>
    </xdr:pic>
    <xdr:clientData/>
  </xdr:twoCellAnchor>
  <xdr:twoCellAnchor editAs="oneCell">
    <xdr:from>
      <xdr:col>2</xdr:col>
      <xdr:colOff>257438</xdr:colOff>
      <xdr:row>11</xdr:row>
      <xdr:rowOff>115848</xdr:rowOff>
    </xdr:from>
    <xdr:to>
      <xdr:col>2</xdr:col>
      <xdr:colOff>1444625</xdr:colOff>
      <xdr:row>11</xdr:row>
      <xdr:rowOff>2964548</xdr:rowOff>
    </xdr:to>
    <xdr:pic>
      <xdr:nvPicPr>
        <xdr:cNvPr id="147869" name="图片 147868">
          <a:extLst>
            <a:ext uri="{FF2B5EF4-FFF2-40B4-BE49-F238E27FC236}">
              <a16:creationId xmlns:a16="http://schemas.microsoft.com/office/drawing/2014/main" id="{F6C5B7AE-C6BC-DD72-54CC-823338CAD8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72188" y="13673098"/>
          <a:ext cx="1187187" cy="2848700"/>
        </a:xfrm>
        <a:prstGeom prst="rect">
          <a:avLst/>
        </a:prstGeom>
      </xdr:spPr>
    </xdr:pic>
    <xdr:clientData/>
  </xdr:twoCellAnchor>
  <xdr:twoCellAnchor editAs="oneCell">
    <xdr:from>
      <xdr:col>2</xdr:col>
      <xdr:colOff>296044</xdr:colOff>
      <xdr:row>12</xdr:row>
      <xdr:rowOff>154463</xdr:rowOff>
    </xdr:from>
    <xdr:to>
      <xdr:col>2</xdr:col>
      <xdr:colOff>1474260</xdr:colOff>
      <xdr:row>12</xdr:row>
      <xdr:rowOff>3003162</xdr:rowOff>
    </xdr:to>
    <xdr:pic>
      <xdr:nvPicPr>
        <xdr:cNvPr id="147870" name="图片 147869">
          <a:extLst>
            <a:ext uri="{FF2B5EF4-FFF2-40B4-BE49-F238E27FC236}">
              <a16:creationId xmlns:a16="http://schemas.microsoft.com/office/drawing/2014/main" id="{5392D223-47BB-618D-E714-3F03E5A90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0794" y="16823213"/>
          <a:ext cx="1178216" cy="2848699"/>
        </a:xfrm>
        <a:prstGeom prst="rect">
          <a:avLst/>
        </a:prstGeom>
      </xdr:spPr>
    </xdr:pic>
    <xdr:clientData/>
  </xdr:twoCellAnchor>
  <xdr:twoCellAnchor editAs="oneCell">
    <xdr:from>
      <xdr:col>2</xdr:col>
      <xdr:colOff>321787</xdr:colOff>
      <xdr:row>14</xdr:row>
      <xdr:rowOff>128720</xdr:rowOff>
    </xdr:from>
    <xdr:to>
      <xdr:col>2</xdr:col>
      <xdr:colOff>1455840</xdr:colOff>
      <xdr:row>14</xdr:row>
      <xdr:rowOff>2977420</xdr:rowOff>
    </xdr:to>
    <xdr:pic>
      <xdr:nvPicPr>
        <xdr:cNvPr id="147871" name="图片 147870">
          <a:extLst>
            <a:ext uri="{FF2B5EF4-FFF2-40B4-BE49-F238E27FC236}">
              <a16:creationId xmlns:a16="http://schemas.microsoft.com/office/drawing/2014/main" id="{98C8FAD8-7487-EA43-E555-226DE9699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36537" y="23020470"/>
          <a:ext cx="1134053" cy="284870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111126</xdr:colOff>
      <xdr:row>11</xdr:row>
      <xdr:rowOff>95251</xdr:rowOff>
    </xdr:from>
    <xdr:to>
      <xdr:col>1</xdr:col>
      <xdr:colOff>2313232</xdr:colOff>
      <xdr:row>11</xdr:row>
      <xdr:rowOff>2286001</xdr:rowOff>
    </xdr:to>
    <xdr:pic>
      <xdr:nvPicPr>
        <xdr:cNvPr id="146" name="图片 145">
          <a:extLst>
            <a:ext uri="{FF2B5EF4-FFF2-40B4-BE49-F238E27FC236}">
              <a16:creationId xmlns:a16="http://schemas.microsoft.com/office/drawing/2014/main" id="{5ED77DFA-73C0-423B-9133-E2998629A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06503" y="13652501"/>
          <a:ext cx="2202106" cy="21907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2463223</xdr:colOff>
      <xdr:row>113</xdr:row>
      <xdr:rowOff>2451806</xdr:rowOff>
    </xdr:to>
    <xdr:pic>
      <xdr:nvPicPr>
        <xdr:cNvPr id="142" name="图片 141">
          <a:extLst>
            <a:ext uri="{FF2B5EF4-FFF2-40B4-BE49-F238E27FC236}">
              <a16:creationId xmlns:a16="http://schemas.microsoft.com/office/drawing/2014/main" id="{80CA4362-AD34-417A-B004-1189CE11E6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5377" y="171243627"/>
          <a:ext cx="2463223" cy="24518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117</xdr:row>
      <xdr:rowOff>0</xdr:rowOff>
    </xdr:from>
    <xdr:to>
      <xdr:col>1</xdr:col>
      <xdr:colOff>2463223</xdr:colOff>
      <xdr:row>117</xdr:row>
      <xdr:rowOff>2451806</xdr:rowOff>
    </xdr:to>
    <xdr:pic>
      <xdr:nvPicPr>
        <xdr:cNvPr id="143" name="图片 142">
          <a:extLst>
            <a:ext uri="{FF2B5EF4-FFF2-40B4-BE49-F238E27FC236}">
              <a16:creationId xmlns:a16="http://schemas.microsoft.com/office/drawing/2014/main" id="{8067D2DF-0E0C-4353-9319-E43E085015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5377" y="183753127"/>
          <a:ext cx="2463223" cy="24518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121</xdr:row>
      <xdr:rowOff>0</xdr:rowOff>
    </xdr:from>
    <xdr:to>
      <xdr:col>1</xdr:col>
      <xdr:colOff>2463223</xdr:colOff>
      <xdr:row>121</xdr:row>
      <xdr:rowOff>2451806</xdr:rowOff>
    </xdr:to>
    <xdr:pic>
      <xdr:nvPicPr>
        <xdr:cNvPr id="144" name="图片 143">
          <a:extLst>
            <a:ext uri="{FF2B5EF4-FFF2-40B4-BE49-F238E27FC236}">
              <a16:creationId xmlns:a16="http://schemas.microsoft.com/office/drawing/2014/main" id="{72589B37-9121-4C47-A70F-7223985B5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5377" y="196262627"/>
          <a:ext cx="2463223" cy="2451806"/>
        </a:xfrm>
        <a:prstGeom prst="rect">
          <a:avLst/>
        </a:prstGeom>
      </xdr:spPr>
    </xdr:pic>
    <xdr:clientData/>
  </xdr:twoCellAnchor>
  <xdr:twoCellAnchor editAs="oneCell">
    <xdr:from>
      <xdr:col>2</xdr:col>
      <xdr:colOff>368449</xdr:colOff>
      <xdr:row>131</xdr:row>
      <xdr:rowOff>226219</xdr:rowOff>
    </xdr:from>
    <xdr:to>
      <xdr:col>2</xdr:col>
      <xdr:colOff>1580287</xdr:colOff>
      <xdr:row>131</xdr:row>
      <xdr:rowOff>2386219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A107C82B-9CE5-664C-EE0F-E65160B7D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83199" y="242982752"/>
          <a:ext cx="1211838" cy="21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28</xdr:row>
      <xdr:rowOff>95250</xdr:rowOff>
    </xdr:from>
    <xdr:to>
      <xdr:col>1</xdr:col>
      <xdr:colOff>2384043</xdr:colOff>
      <xdr:row>29</xdr:row>
      <xdr:rowOff>381000</xdr:rowOff>
    </xdr:to>
    <xdr:pic>
      <xdr:nvPicPr>
        <xdr:cNvPr id="147" name="图片 146">
          <a:extLst>
            <a:ext uri="{FF2B5EF4-FFF2-40B4-BE49-F238E27FC236}">
              <a16:creationId xmlns:a16="http://schemas.microsoft.com/office/drawing/2014/main" id="{ED20C5F7-A833-4D70-8EDF-A12C78F3E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06502" y="40973377"/>
          <a:ext cx="2272918" cy="228600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32</xdr:row>
      <xdr:rowOff>174625</xdr:rowOff>
    </xdr:from>
    <xdr:to>
      <xdr:col>2</xdr:col>
      <xdr:colOff>1648982</xdr:colOff>
      <xdr:row>32</xdr:row>
      <xdr:rowOff>1830625</xdr:rowOff>
    </xdr:to>
    <xdr:pic>
      <xdr:nvPicPr>
        <xdr:cNvPr id="64" name="图片 63">
          <a:extLst>
            <a:ext uri="{FF2B5EF4-FFF2-40B4-BE49-F238E27FC236}">
              <a16:creationId xmlns:a16="http://schemas.microsoft.com/office/drawing/2014/main" id="{1D89A394-EE65-AE19-4C74-2A8C662EBD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73500" y="43449875"/>
          <a:ext cx="1490232" cy="1656000"/>
        </a:xfrm>
        <a:prstGeom prst="rect">
          <a:avLst/>
        </a:prstGeom>
      </xdr:spPr>
    </xdr:pic>
    <xdr:clientData/>
  </xdr:twoCellAnchor>
  <xdr:twoCellAnchor editAs="oneCell">
    <xdr:from>
      <xdr:col>2</xdr:col>
      <xdr:colOff>127001</xdr:colOff>
      <xdr:row>31</xdr:row>
      <xdr:rowOff>206375</xdr:rowOff>
    </xdr:from>
    <xdr:to>
      <xdr:col>2</xdr:col>
      <xdr:colOff>1601118</xdr:colOff>
      <xdr:row>31</xdr:row>
      <xdr:rowOff>1862375</xdr:rowOff>
    </xdr:to>
    <xdr:pic>
      <xdr:nvPicPr>
        <xdr:cNvPr id="65" name="图片 64">
          <a:extLst>
            <a:ext uri="{FF2B5EF4-FFF2-40B4-BE49-F238E27FC236}">
              <a16:creationId xmlns:a16="http://schemas.microsoft.com/office/drawing/2014/main" id="{51606083-67AD-D193-A3F7-CAC2ED394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41751" y="44148375"/>
          <a:ext cx="1474117" cy="1656000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142875</xdr:colOff>
      <xdr:row>30</xdr:row>
      <xdr:rowOff>174625</xdr:rowOff>
    </xdr:from>
    <xdr:to>
      <xdr:col>2</xdr:col>
      <xdr:colOff>1573739</xdr:colOff>
      <xdr:row>30</xdr:row>
      <xdr:rowOff>1830625</xdr:rowOff>
    </xdr:to>
    <xdr:pic>
      <xdr:nvPicPr>
        <xdr:cNvPr id="66" name="图片 65">
          <a:extLst>
            <a:ext uri="{FF2B5EF4-FFF2-40B4-BE49-F238E27FC236}">
              <a16:creationId xmlns:a16="http://schemas.microsoft.com/office/drawing/2014/main" id="{B0979D0C-0E26-5D36-4951-93E03840A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57625" y="42116375"/>
          <a:ext cx="1430864" cy="1656000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142875</xdr:colOff>
      <xdr:row>29</xdr:row>
      <xdr:rowOff>174625</xdr:rowOff>
    </xdr:from>
    <xdr:to>
      <xdr:col>2</xdr:col>
      <xdr:colOff>1606851</xdr:colOff>
      <xdr:row>29</xdr:row>
      <xdr:rowOff>1830625</xdr:rowOff>
    </xdr:to>
    <xdr:pic>
      <xdr:nvPicPr>
        <xdr:cNvPr id="67" name="图片 66">
          <a:extLst>
            <a:ext uri="{FF2B5EF4-FFF2-40B4-BE49-F238E27FC236}">
              <a16:creationId xmlns:a16="http://schemas.microsoft.com/office/drawing/2014/main" id="{175CE1E9-3628-98EA-E1E5-EC7902E91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57625" y="40116125"/>
          <a:ext cx="1463976" cy="1656000"/>
        </a:xfrm>
        <a:prstGeom prst="rect">
          <a:avLst/>
        </a:prstGeom>
      </xdr:spPr>
    </xdr:pic>
    <xdr:clientData/>
  </xdr:twoCellAnchor>
  <xdr:twoCellAnchor editAs="oneCell">
    <xdr:from>
      <xdr:col>2</xdr:col>
      <xdr:colOff>190499</xdr:colOff>
      <xdr:row>33</xdr:row>
      <xdr:rowOff>158750</xdr:rowOff>
    </xdr:from>
    <xdr:to>
      <xdr:col>2</xdr:col>
      <xdr:colOff>1609315</xdr:colOff>
      <xdr:row>33</xdr:row>
      <xdr:rowOff>1886750</xdr:rowOff>
    </xdr:to>
    <xdr:pic>
      <xdr:nvPicPr>
        <xdr:cNvPr id="68" name="图片 67">
          <a:extLst>
            <a:ext uri="{FF2B5EF4-FFF2-40B4-BE49-F238E27FC236}">
              <a16:creationId xmlns:a16="http://schemas.microsoft.com/office/drawing/2014/main" id="{F302896E-91E4-D9E2-DDDE-BE975E945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05249" y="48101250"/>
          <a:ext cx="1418816" cy="172800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28</xdr:row>
      <xdr:rowOff>174625</xdr:rowOff>
    </xdr:from>
    <xdr:to>
      <xdr:col>2</xdr:col>
      <xdr:colOff>1564853</xdr:colOff>
      <xdr:row>28</xdr:row>
      <xdr:rowOff>1830625</xdr:rowOff>
    </xdr:to>
    <xdr:pic>
      <xdr:nvPicPr>
        <xdr:cNvPr id="69" name="图片 68">
          <a:extLst>
            <a:ext uri="{FF2B5EF4-FFF2-40B4-BE49-F238E27FC236}">
              <a16:creationId xmlns:a16="http://schemas.microsoft.com/office/drawing/2014/main" id="{38B6BC6E-509C-E33F-038E-C3308F88E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25875" y="38115875"/>
          <a:ext cx="1453728" cy="165600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126</xdr:row>
      <xdr:rowOff>83344</xdr:rowOff>
    </xdr:from>
    <xdr:to>
      <xdr:col>1</xdr:col>
      <xdr:colOff>2510848</xdr:colOff>
      <xdr:row>127</xdr:row>
      <xdr:rowOff>451557</xdr:rowOff>
    </xdr:to>
    <xdr:pic>
      <xdr:nvPicPr>
        <xdr:cNvPr id="154" name="图片 153">
          <a:extLst>
            <a:ext uri="{FF2B5EF4-FFF2-40B4-BE49-F238E27FC236}">
              <a16:creationId xmlns:a16="http://schemas.microsoft.com/office/drawing/2014/main" id="{4DA741FD-90C2-44D8-B8E6-F75C63640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0" y="233672064"/>
          <a:ext cx="2463223" cy="2451806"/>
        </a:xfrm>
        <a:prstGeom prst="rect">
          <a:avLst/>
        </a:prstGeom>
      </xdr:spPr>
    </xdr:pic>
    <xdr:clientData/>
  </xdr:twoCellAnchor>
  <xdr:twoCellAnchor editAs="oneCell">
    <xdr:from>
      <xdr:col>2</xdr:col>
      <xdr:colOff>1107285</xdr:colOff>
      <xdr:row>48</xdr:row>
      <xdr:rowOff>83343</xdr:rowOff>
    </xdr:from>
    <xdr:to>
      <xdr:col>2</xdr:col>
      <xdr:colOff>1922792</xdr:colOff>
      <xdr:row>48</xdr:row>
      <xdr:rowOff>875343</xdr:rowOff>
    </xdr:to>
    <xdr:pic>
      <xdr:nvPicPr>
        <xdr:cNvPr id="70" name="图片 69">
          <a:extLst>
            <a:ext uri="{FF2B5EF4-FFF2-40B4-BE49-F238E27FC236}">
              <a16:creationId xmlns:a16="http://schemas.microsoft.com/office/drawing/2014/main" id="{1B733DDD-FD48-D3AF-556F-F4CE53298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22035" y="81748313"/>
          <a:ext cx="815507" cy="792000"/>
        </a:xfrm>
        <a:prstGeom prst="rect">
          <a:avLst/>
        </a:prstGeom>
      </xdr:spPr>
    </xdr:pic>
    <xdr:clientData/>
  </xdr:twoCellAnchor>
  <xdr:twoCellAnchor editAs="oneCell">
    <xdr:from>
      <xdr:col>2</xdr:col>
      <xdr:colOff>1131085</xdr:colOff>
      <xdr:row>50</xdr:row>
      <xdr:rowOff>119058</xdr:rowOff>
    </xdr:from>
    <xdr:to>
      <xdr:col>2</xdr:col>
      <xdr:colOff>1946592</xdr:colOff>
      <xdr:row>50</xdr:row>
      <xdr:rowOff>911058</xdr:rowOff>
    </xdr:to>
    <xdr:pic>
      <xdr:nvPicPr>
        <xdr:cNvPr id="156" name="图片 155">
          <a:extLst>
            <a:ext uri="{FF2B5EF4-FFF2-40B4-BE49-F238E27FC236}">
              <a16:creationId xmlns:a16="http://schemas.microsoft.com/office/drawing/2014/main" id="{7D57D246-9BA5-4A7C-AB57-8B8B2A895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45835" y="83808091"/>
          <a:ext cx="815507" cy="792000"/>
        </a:xfrm>
        <a:prstGeom prst="rect">
          <a:avLst/>
        </a:prstGeom>
      </xdr:spPr>
    </xdr:pic>
    <xdr:clientData/>
  </xdr:twoCellAnchor>
  <xdr:twoCellAnchor editAs="oneCell">
    <xdr:from>
      <xdr:col>2</xdr:col>
      <xdr:colOff>1142999</xdr:colOff>
      <xdr:row>52</xdr:row>
      <xdr:rowOff>130968</xdr:rowOff>
    </xdr:from>
    <xdr:to>
      <xdr:col>2</xdr:col>
      <xdr:colOff>1958506</xdr:colOff>
      <xdr:row>52</xdr:row>
      <xdr:rowOff>922968</xdr:rowOff>
    </xdr:to>
    <xdr:pic>
      <xdr:nvPicPr>
        <xdr:cNvPr id="157" name="图片 156">
          <a:extLst>
            <a:ext uri="{FF2B5EF4-FFF2-40B4-BE49-F238E27FC236}">
              <a16:creationId xmlns:a16="http://schemas.microsoft.com/office/drawing/2014/main" id="{542D6C8E-276E-4611-88AA-0438C6D0B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57749" y="85844063"/>
          <a:ext cx="815507" cy="792000"/>
        </a:xfrm>
        <a:prstGeom prst="rect">
          <a:avLst/>
        </a:prstGeom>
      </xdr:spPr>
    </xdr:pic>
    <xdr:clientData/>
  </xdr:twoCellAnchor>
  <xdr:twoCellAnchor editAs="oneCell">
    <xdr:from>
      <xdr:col>2</xdr:col>
      <xdr:colOff>1119187</xdr:colOff>
      <xdr:row>55</xdr:row>
      <xdr:rowOff>119062</xdr:rowOff>
    </xdr:from>
    <xdr:to>
      <xdr:col>2</xdr:col>
      <xdr:colOff>1934694</xdr:colOff>
      <xdr:row>55</xdr:row>
      <xdr:rowOff>911062</xdr:rowOff>
    </xdr:to>
    <xdr:pic>
      <xdr:nvPicPr>
        <xdr:cNvPr id="158" name="图片 157">
          <a:extLst>
            <a:ext uri="{FF2B5EF4-FFF2-40B4-BE49-F238E27FC236}">
              <a16:creationId xmlns:a16="http://schemas.microsoft.com/office/drawing/2014/main" id="{4F9D00B0-F46E-4EB1-A425-C8DA69581C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33937" y="88868250"/>
          <a:ext cx="815507" cy="792000"/>
        </a:xfrm>
        <a:prstGeom prst="rect">
          <a:avLst/>
        </a:prstGeom>
      </xdr:spPr>
    </xdr:pic>
    <xdr:clientData/>
  </xdr:twoCellAnchor>
  <xdr:twoCellAnchor editAs="oneCell">
    <xdr:from>
      <xdr:col>2</xdr:col>
      <xdr:colOff>1131094</xdr:colOff>
      <xdr:row>58</xdr:row>
      <xdr:rowOff>119063</xdr:rowOff>
    </xdr:from>
    <xdr:to>
      <xdr:col>2</xdr:col>
      <xdr:colOff>1946601</xdr:colOff>
      <xdr:row>58</xdr:row>
      <xdr:rowOff>911063</xdr:rowOff>
    </xdr:to>
    <xdr:pic>
      <xdr:nvPicPr>
        <xdr:cNvPr id="159" name="图片 158">
          <a:extLst>
            <a:ext uri="{FF2B5EF4-FFF2-40B4-BE49-F238E27FC236}">
              <a16:creationId xmlns:a16="http://schemas.microsoft.com/office/drawing/2014/main" id="{BCBD8028-FC96-4AA7-AEFE-123CD6BCE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45844" y="91904346"/>
          <a:ext cx="815507" cy="792000"/>
        </a:xfrm>
        <a:prstGeom prst="rect">
          <a:avLst/>
        </a:prstGeom>
      </xdr:spPr>
    </xdr:pic>
    <xdr:clientData/>
  </xdr:twoCellAnchor>
  <xdr:twoCellAnchor editAs="oneCell">
    <xdr:from>
      <xdr:col>2</xdr:col>
      <xdr:colOff>1142991</xdr:colOff>
      <xdr:row>49</xdr:row>
      <xdr:rowOff>107154</xdr:rowOff>
    </xdr:from>
    <xdr:to>
      <xdr:col>2</xdr:col>
      <xdr:colOff>1898991</xdr:colOff>
      <xdr:row>49</xdr:row>
      <xdr:rowOff>863154</xdr:rowOff>
    </xdr:to>
    <xdr:pic>
      <xdr:nvPicPr>
        <xdr:cNvPr id="71" name="图片 70">
          <a:extLst>
            <a:ext uri="{FF2B5EF4-FFF2-40B4-BE49-F238E27FC236}">
              <a16:creationId xmlns:a16="http://schemas.microsoft.com/office/drawing/2014/main" id="{F24E7550-4363-9D30-4291-7CA1FE8E0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57741" y="82784154"/>
          <a:ext cx="756000" cy="756000"/>
        </a:xfrm>
        <a:prstGeom prst="rect">
          <a:avLst/>
        </a:prstGeom>
      </xdr:spPr>
    </xdr:pic>
    <xdr:clientData/>
  </xdr:twoCellAnchor>
  <xdr:twoCellAnchor editAs="oneCell">
    <xdr:from>
      <xdr:col>2</xdr:col>
      <xdr:colOff>1142999</xdr:colOff>
      <xdr:row>51</xdr:row>
      <xdr:rowOff>154781</xdr:rowOff>
    </xdr:from>
    <xdr:to>
      <xdr:col>2</xdr:col>
      <xdr:colOff>1898999</xdr:colOff>
      <xdr:row>51</xdr:row>
      <xdr:rowOff>910781</xdr:rowOff>
    </xdr:to>
    <xdr:pic>
      <xdr:nvPicPr>
        <xdr:cNvPr id="161" name="图片 160">
          <a:extLst>
            <a:ext uri="{FF2B5EF4-FFF2-40B4-BE49-F238E27FC236}">
              <a16:creationId xmlns:a16="http://schemas.microsoft.com/office/drawing/2014/main" id="{48D92449-B484-48FB-93D2-24DBEACDB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57749" y="84855844"/>
          <a:ext cx="756000" cy="756000"/>
        </a:xfrm>
        <a:prstGeom prst="rect">
          <a:avLst/>
        </a:prstGeom>
      </xdr:spPr>
    </xdr:pic>
    <xdr:clientData/>
  </xdr:twoCellAnchor>
  <xdr:twoCellAnchor editAs="oneCell">
    <xdr:from>
      <xdr:col>2</xdr:col>
      <xdr:colOff>1154907</xdr:colOff>
      <xdr:row>57</xdr:row>
      <xdr:rowOff>154781</xdr:rowOff>
    </xdr:from>
    <xdr:to>
      <xdr:col>2</xdr:col>
      <xdr:colOff>1910907</xdr:colOff>
      <xdr:row>57</xdr:row>
      <xdr:rowOff>910781</xdr:rowOff>
    </xdr:to>
    <xdr:pic>
      <xdr:nvPicPr>
        <xdr:cNvPr id="162" name="图片 161">
          <a:extLst>
            <a:ext uri="{FF2B5EF4-FFF2-40B4-BE49-F238E27FC236}">
              <a16:creationId xmlns:a16="http://schemas.microsoft.com/office/drawing/2014/main" id="{72A78281-F0E4-46EB-BF39-ACDFF4B78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69657" y="90928031"/>
          <a:ext cx="756000" cy="756000"/>
        </a:xfrm>
        <a:prstGeom prst="rect">
          <a:avLst/>
        </a:prstGeom>
      </xdr:spPr>
    </xdr:pic>
    <xdr:clientData/>
  </xdr:twoCellAnchor>
  <xdr:twoCellAnchor editAs="oneCell">
    <xdr:from>
      <xdr:col>2</xdr:col>
      <xdr:colOff>1131089</xdr:colOff>
      <xdr:row>53</xdr:row>
      <xdr:rowOff>119062</xdr:rowOff>
    </xdr:from>
    <xdr:to>
      <xdr:col>2</xdr:col>
      <xdr:colOff>1952354</xdr:colOff>
      <xdr:row>53</xdr:row>
      <xdr:rowOff>911062</xdr:rowOff>
    </xdr:to>
    <xdr:pic>
      <xdr:nvPicPr>
        <xdr:cNvPr id="72" name="图片 71">
          <a:extLst>
            <a:ext uri="{FF2B5EF4-FFF2-40B4-BE49-F238E27FC236}">
              <a16:creationId xmlns:a16="http://schemas.microsoft.com/office/drawing/2014/main" id="{89248D97-A29D-1A2E-D76B-318ED71E3B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45839" y="86844187"/>
          <a:ext cx="821265" cy="792000"/>
        </a:xfrm>
        <a:prstGeom prst="rect">
          <a:avLst/>
        </a:prstGeom>
      </xdr:spPr>
    </xdr:pic>
    <xdr:clientData/>
  </xdr:twoCellAnchor>
  <xdr:twoCellAnchor editAs="oneCell">
    <xdr:from>
      <xdr:col>2</xdr:col>
      <xdr:colOff>1131094</xdr:colOff>
      <xdr:row>59</xdr:row>
      <xdr:rowOff>107156</xdr:rowOff>
    </xdr:from>
    <xdr:to>
      <xdr:col>2</xdr:col>
      <xdr:colOff>1952359</xdr:colOff>
      <xdr:row>59</xdr:row>
      <xdr:rowOff>899156</xdr:rowOff>
    </xdr:to>
    <xdr:pic>
      <xdr:nvPicPr>
        <xdr:cNvPr id="164" name="图片 163">
          <a:extLst>
            <a:ext uri="{FF2B5EF4-FFF2-40B4-BE49-F238E27FC236}">
              <a16:creationId xmlns:a16="http://schemas.microsoft.com/office/drawing/2014/main" id="{C0B527F8-4E5B-4B2D-9951-239CFFA64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45844" y="92904469"/>
          <a:ext cx="821265" cy="792000"/>
        </a:xfrm>
        <a:prstGeom prst="rect">
          <a:avLst/>
        </a:prstGeom>
      </xdr:spPr>
    </xdr:pic>
    <xdr:clientData/>
  </xdr:twoCellAnchor>
  <xdr:twoCellAnchor editAs="oneCell">
    <xdr:from>
      <xdr:col>2</xdr:col>
      <xdr:colOff>1107282</xdr:colOff>
      <xdr:row>56</xdr:row>
      <xdr:rowOff>107156</xdr:rowOff>
    </xdr:from>
    <xdr:to>
      <xdr:col>2</xdr:col>
      <xdr:colOff>1928547</xdr:colOff>
      <xdr:row>56</xdr:row>
      <xdr:rowOff>899156</xdr:rowOff>
    </xdr:to>
    <xdr:pic>
      <xdr:nvPicPr>
        <xdr:cNvPr id="165" name="图片 164">
          <a:extLst>
            <a:ext uri="{FF2B5EF4-FFF2-40B4-BE49-F238E27FC236}">
              <a16:creationId xmlns:a16="http://schemas.microsoft.com/office/drawing/2014/main" id="{ED553816-B9AB-47A3-83AA-A5DC3428D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22032" y="89868376"/>
          <a:ext cx="821265" cy="792000"/>
        </a:xfrm>
        <a:prstGeom prst="rect">
          <a:avLst/>
        </a:prstGeom>
      </xdr:spPr>
    </xdr:pic>
    <xdr:clientData/>
  </xdr:twoCellAnchor>
  <xdr:twoCellAnchor editAs="oneCell">
    <xdr:from>
      <xdr:col>2</xdr:col>
      <xdr:colOff>1119183</xdr:colOff>
      <xdr:row>54</xdr:row>
      <xdr:rowOff>95248</xdr:rowOff>
    </xdr:from>
    <xdr:to>
      <xdr:col>2</xdr:col>
      <xdr:colOff>1905575</xdr:colOff>
      <xdr:row>54</xdr:row>
      <xdr:rowOff>851248</xdr:rowOff>
    </xdr:to>
    <xdr:pic>
      <xdr:nvPicPr>
        <xdr:cNvPr id="73" name="图片 72">
          <a:extLst>
            <a:ext uri="{FF2B5EF4-FFF2-40B4-BE49-F238E27FC236}">
              <a16:creationId xmlns:a16="http://schemas.microsoft.com/office/drawing/2014/main" id="{7576671C-C356-5D01-E876-0F11938AE8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33933" y="87832406"/>
          <a:ext cx="786392" cy="756000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1143000</xdr:colOff>
      <xdr:row>60</xdr:row>
      <xdr:rowOff>107156</xdr:rowOff>
    </xdr:from>
    <xdr:to>
      <xdr:col>2</xdr:col>
      <xdr:colOff>1929392</xdr:colOff>
      <xdr:row>60</xdr:row>
      <xdr:rowOff>863156</xdr:rowOff>
    </xdr:to>
    <xdr:pic>
      <xdr:nvPicPr>
        <xdr:cNvPr id="167" name="图片 166">
          <a:extLst>
            <a:ext uri="{FF2B5EF4-FFF2-40B4-BE49-F238E27FC236}">
              <a16:creationId xmlns:a16="http://schemas.microsoft.com/office/drawing/2014/main" id="{70CEA11F-F421-42D7-9DA2-45C8E2026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57750" y="93916501"/>
          <a:ext cx="786392" cy="756000"/>
        </a:xfrm>
        <a:prstGeom prst="rect">
          <a:avLst/>
        </a:prstGeom>
      </xdr:spPr>
    </xdr:pic>
    <xdr:clientData/>
  </xdr:twoCellAnchor>
  <xdr:twoCellAnchor editAs="oneCell">
    <xdr:from>
      <xdr:col>2</xdr:col>
      <xdr:colOff>1166812</xdr:colOff>
      <xdr:row>61</xdr:row>
      <xdr:rowOff>214313</xdr:rowOff>
    </xdr:from>
    <xdr:to>
      <xdr:col>2</xdr:col>
      <xdr:colOff>1922812</xdr:colOff>
      <xdr:row>61</xdr:row>
      <xdr:rowOff>970313</xdr:rowOff>
    </xdr:to>
    <xdr:pic>
      <xdr:nvPicPr>
        <xdr:cNvPr id="168" name="图片 167">
          <a:extLst>
            <a:ext uri="{FF2B5EF4-FFF2-40B4-BE49-F238E27FC236}">
              <a16:creationId xmlns:a16="http://schemas.microsoft.com/office/drawing/2014/main" id="{2CFC715E-7970-405E-B2FA-7F759992F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1562" y="95035688"/>
          <a:ext cx="756000" cy="756000"/>
        </a:xfrm>
        <a:prstGeom prst="rect">
          <a:avLst/>
        </a:prstGeom>
      </xdr:spPr>
    </xdr:pic>
    <xdr:clientData/>
  </xdr:twoCellAnchor>
  <xdr:twoCellAnchor editAs="oneCell">
    <xdr:from>
      <xdr:col>1</xdr:col>
      <xdr:colOff>23813</xdr:colOff>
      <xdr:row>131</xdr:row>
      <xdr:rowOff>83343</xdr:rowOff>
    </xdr:from>
    <xdr:to>
      <xdr:col>1</xdr:col>
      <xdr:colOff>2487036</xdr:colOff>
      <xdr:row>131</xdr:row>
      <xdr:rowOff>2535149</xdr:rowOff>
    </xdr:to>
    <xdr:pic>
      <xdr:nvPicPr>
        <xdr:cNvPr id="166" name="图片 165">
          <a:extLst>
            <a:ext uri="{FF2B5EF4-FFF2-40B4-BE49-F238E27FC236}">
              <a16:creationId xmlns:a16="http://schemas.microsoft.com/office/drawing/2014/main" id="{75B7B5ED-E351-4334-97F2-E07716129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19188" y="242839876"/>
          <a:ext cx="2463223" cy="2451806"/>
        </a:xfrm>
        <a:prstGeom prst="rect">
          <a:avLst/>
        </a:prstGeom>
      </xdr:spPr>
    </xdr:pic>
    <xdr:clientData/>
  </xdr:twoCellAnchor>
  <xdr:twoCellAnchor editAs="oneCell">
    <xdr:from>
      <xdr:col>2</xdr:col>
      <xdr:colOff>83338</xdr:colOff>
      <xdr:row>126</xdr:row>
      <xdr:rowOff>107154</xdr:rowOff>
    </xdr:from>
    <xdr:to>
      <xdr:col>2</xdr:col>
      <xdr:colOff>1904771</xdr:colOff>
      <xdr:row>126</xdr:row>
      <xdr:rowOff>1907154</xdr:rowOff>
    </xdr:to>
    <xdr:pic>
      <xdr:nvPicPr>
        <xdr:cNvPr id="147852" name="图片 147851">
          <a:extLst>
            <a:ext uri="{FF2B5EF4-FFF2-40B4-BE49-F238E27FC236}">
              <a16:creationId xmlns:a16="http://schemas.microsoft.com/office/drawing/2014/main" id="{C3CBDF20-1D13-B45C-25E9-17B6E9D73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98088" y="233171999"/>
          <a:ext cx="1821433" cy="180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142872</xdr:colOff>
      <xdr:row>129</xdr:row>
      <xdr:rowOff>142872</xdr:rowOff>
    </xdr:from>
    <xdr:to>
      <xdr:col>2</xdr:col>
      <xdr:colOff>1813304</xdr:colOff>
      <xdr:row>129</xdr:row>
      <xdr:rowOff>1942872</xdr:rowOff>
    </xdr:to>
    <xdr:pic>
      <xdr:nvPicPr>
        <xdr:cNvPr id="147856" name="图片 147855">
          <a:extLst>
            <a:ext uri="{FF2B5EF4-FFF2-40B4-BE49-F238E27FC236}">
              <a16:creationId xmlns:a16="http://schemas.microsoft.com/office/drawing/2014/main" id="{71E74FE5-97CD-EF18-B1B2-3C6209D82A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57622" y="236434310"/>
          <a:ext cx="1670432" cy="180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142873</xdr:colOff>
      <xdr:row>128</xdr:row>
      <xdr:rowOff>154778</xdr:rowOff>
    </xdr:from>
    <xdr:to>
      <xdr:col>2</xdr:col>
      <xdr:colOff>1843354</xdr:colOff>
      <xdr:row>128</xdr:row>
      <xdr:rowOff>1954778</xdr:rowOff>
    </xdr:to>
    <xdr:pic>
      <xdr:nvPicPr>
        <xdr:cNvPr id="147857" name="图片 147856">
          <a:extLst>
            <a:ext uri="{FF2B5EF4-FFF2-40B4-BE49-F238E27FC236}">
              <a16:creationId xmlns:a16="http://schemas.microsoft.com/office/drawing/2014/main" id="{6B218042-18EA-D596-602D-A816A8E16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57623" y="234362623"/>
          <a:ext cx="1700481" cy="180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130966</xdr:colOff>
      <xdr:row>127</xdr:row>
      <xdr:rowOff>154778</xdr:rowOff>
    </xdr:from>
    <xdr:to>
      <xdr:col>2</xdr:col>
      <xdr:colOff>1814083</xdr:colOff>
      <xdr:row>127</xdr:row>
      <xdr:rowOff>1954778</xdr:rowOff>
    </xdr:to>
    <xdr:pic>
      <xdr:nvPicPr>
        <xdr:cNvPr id="74" name="图片 73">
          <a:extLst>
            <a:ext uri="{FF2B5EF4-FFF2-40B4-BE49-F238E27FC236}">
              <a16:creationId xmlns:a16="http://schemas.microsoft.com/office/drawing/2014/main" id="{C440685C-2626-9591-9E30-7C596D8CF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45716" y="233529186"/>
          <a:ext cx="1683117" cy="18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I164"/>
  <sheetViews>
    <sheetView showGridLines="0" tabSelected="1" zoomScale="40" zoomScaleNormal="40" zoomScaleSheetLayoutView="100" workbookViewId="0">
      <selection sqref="A1:N1"/>
    </sheetView>
  </sheetViews>
  <sheetFormatPr defaultColWidth="8.25" defaultRowHeight="24.75" x14ac:dyDescent="0.15"/>
  <cols>
    <col min="1" max="1" width="14.375" style="7" customWidth="1"/>
    <col min="2" max="2" width="34.375" style="8" customWidth="1"/>
    <col min="3" max="3" width="26.625" style="9" customWidth="1"/>
    <col min="4" max="4" width="57.625" style="9" bestFit="1" customWidth="1"/>
    <col min="5" max="5" width="22" style="9" customWidth="1"/>
    <col min="6" max="6" width="20.25" style="14" customWidth="1"/>
    <col min="7" max="7" width="18.375" style="10" customWidth="1"/>
    <col min="8" max="8" width="16.125" style="10" customWidth="1"/>
    <col min="9" max="9" width="31.25" style="11" hidden="1" customWidth="1"/>
    <col min="10" max="10" width="23.625" style="8" customWidth="1"/>
    <col min="11" max="11" width="27.125" style="12" customWidth="1"/>
    <col min="12" max="12" width="24.375" style="58" bestFit="1" customWidth="1"/>
    <col min="13" max="13" width="23" style="12" customWidth="1"/>
    <col min="14" max="14" width="52.875" style="13" customWidth="1"/>
    <col min="15" max="15" width="17.25" style="8" customWidth="1"/>
    <col min="16" max="243" width="8.25" style="8"/>
  </cols>
  <sheetData>
    <row r="1" spans="1:14" s="1" customFormat="1" ht="135" customHeight="1" x14ac:dyDescent="0.15">
      <c r="A1" s="76" t="s">
        <v>238</v>
      </c>
      <c r="B1" s="76"/>
      <c r="C1" s="76"/>
      <c r="D1" s="76"/>
      <c r="E1" s="76"/>
      <c r="F1" s="77"/>
      <c r="G1" s="77"/>
      <c r="H1" s="77"/>
      <c r="I1" s="78"/>
      <c r="J1" s="76"/>
      <c r="K1" s="79"/>
      <c r="L1" s="76"/>
      <c r="M1" s="76"/>
      <c r="N1" s="80"/>
    </row>
    <row r="2" spans="1:14" s="2" customFormat="1" ht="66" customHeight="1" x14ac:dyDescent="0.15">
      <c r="A2" s="15" t="s">
        <v>0</v>
      </c>
      <c r="B2" s="15" t="s">
        <v>75</v>
      </c>
      <c r="C2" s="15" t="s">
        <v>1</v>
      </c>
      <c r="D2" s="15" t="s">
        <v>2</v>
      </c>
      <c r="E2" s="15" t="s">
        <v>3</v>
      </c>
      <c r="F2" s="15" t="s">
        <v>4</v>
      </c>
      <c r="G2" s="15" t="s">
        <v>5</v>
      </c>
      <c r="H2" s="15" t="s">
        <v>76</v>
      </c>
      <c r="I2" s="15" t="s">
        <v>6</v>
      </c>
      <c r="J2" s="15" t="s">
        <v>7</v>
      </c>
      <c r="K2" s="15" t="s">
        <v>8</v>
      </c>
      <c r="L2" s="52" t="s">
        <v>9</v>
      </c>
      <c r="M2" s="15" t="s">
        <v>10</v>
      </c>
      <c r="N2" s="15" t="s">
        <v>11</v>
      </c>
    </row>
    <row r="3" spans="1:14" s="3" customFormat="1" ht="100.15" customHeight="1" x14ac:dyDescent="0.15">
      <c r="A3" s="16">
        <f>ROW()-2</f>
        <v>1</v>
      </c>
      <c r="B3" s="65" t="s">
        <v>117</v>
      </c>
      <c r="C3" s="81"/>
      <c r="D3" s="24" t="s">
        <v>112</v>
      </c>
      <c r="E3" s="20" t="s">
        <v>77</v>
      </c>
      <c r="F3" s="20">
        <v>88</v>
      </c>
      <c r="G3" s="20">
        <v>138</v>
      </c>
      <c r="H3" s="20" t="s">
        <v>12</v>
      </c>
      <c r="I3" s="20"/>
      <c r="J3" s="30">
        <v>8</v>
      </c>
      <c r="K3" s="28">
        <f t="shared" ref="K3:K10" si="0">J3*F3</f>
        <v>704</v>
      </c>
      <c r="L3" s="53"/>
      <c r="M3" s="29">
        <f t="shared" ref="M3:M10" si="1">K3*L3</f>
        <v>0</v>
      </c>
      <c r="N3" s="20"/>
    </row>
    <row r="4" spans="1:14" s="3" customFormat="1" ht="100.15" customHeight="1" x14ac:dyDescent="0.15">
      <c r="A4" s="16">
        <f t="shared" ref="A4:A9" si="2">ROW()-2</f>
        <v>2</v>
      </c>
      <c r="B4" s="66"/>
      <c r="C4" s="82"/>
      <c r="D4" s="24" t="s">
        <v>111</v>
      </c>
      <c r="E4" s="20" t="s">
        <v>108</v>
      </c>
      <c r="F4" s="20">
        <v>388</v>
      </c>
      <c r="G4" s="20">
        <v>499</v>
      </c>
      <c r="H4" s="20" t="s">
        <v>12</v>
      </c>
      <c r="I4" s="51" t="s">
        <v>13</v>
      </c>
      <c r="J4" s="30">
        <v>1</v>
      </c>
      <c r="K4" s="28">
        <f t="shared" si="0"/>
        <v>388</v>
      </c>
      <c r="L4" s="53"/>
      <c r="M4" s="29">
        <f t="shared" si="1"/>
        <v>0</v>
      </c>
      <c r="N4" s="20"/>
    </row>
    <row r="5" spans="1:14" s="3" customFormat="1" ht="100.15" customHeight="1" x14ac:dyDescent="0.15">
      <c r="A5" s="16">
        <f t="shared" si="2"/>
        <v>3</v>
      </c>
      <c r="B5" s="66"/>
      <c r="C5" s="81"/>
      <c r="D5" s="24" t="s">
        <v>109</v>
      </c>
      <c r="E5" s="20" t="s">
        <v>77</v>
      </c>
      <c r="F5" s="20">
        <v>88</v>
      </c>
      <c r="G5" s="20">
        <v>138</v>
      </c>
      <c r="H5" s="20" t="s">
        <v>12</v>
      </c>
      <c r="I5" s="20"/>
      <c r="J5" s="30">
        <v>8</v>
      </c>
      <c r="K5" s="28">
        <f t="shared" si="0"/>
        <v>704</v>
      </c>
      <c r="L5" s="53"/>
      <c r="M5" s="29">
        <f t="shared" si="1"/>
        <v>0</v>
      </c>
      <c r="N5" s="20"/>
    </row>
    <row r="6" spans="1:14" s="3" customFormat="1" ht="100.15" customHeight="1" x14ac:dyDescent="0.15">
      <c r="A6" s="16">
        <f t="shared" si="2"/>
        <v>4</v>
      </c>
      <c r="B6" s="66"/>
      <c r="C6" s="82"/>
      <c r="D6" s="24" t="s">
        <v>110</v>
      </c>
      <c r="E6" s="20" t="s">
        <v>108</v>
      </c>
      <c r="F6" s="20">
        <v>388</v>
      </c>
      <c r="G6" s="20">
        <v>499</v>
      </c>
      <c r="H6" s="20" t="s">
        <v>12</v>
      </c>
      <c r="I6" s="51" t="s">
        <v>14</v>
      </c>
      <c r="J6" s="30">
        <v>1</v>
      </c>
      <c r="K6" s="28">
        <f t="shared" si="0"/>
        <v>388</v>
      </c>
      <c r="L6" s="53"/>
      <c r="M6" s="29">
        <f t="shared" si="1"/>
        <v>0</v>
      </c>
      <c r="N6" s="20"/>
    </row>
    <row r="7" spans="1:14" s="3" customFormat="1" ht="100.15" customHeight="1" x14ac:dyDescent="0.15">
      <c r="A7" s="16">
        <f t="shared" si="2"/>
        <v>5</v>
      </c>
      <c r="B7" s="66"/>
      <c r="C7" s="81"/>
      <c r="D7" s="24" t="s">
        <v>113</v>
      </c>
      <c r="E7" s="20" t="s">
        <v>77</v>
      </c>
      <c r="F7" s="20">
        <v>88</v>
      </c>
      <c r="G7" s="20">
        <v>138</v>
      </c>
      <c r="H7" s="20" t="s">
        <v>12</v>
      </c>
      <c r="I7" s="20"/>
      <c r="J7" s="30">
        <v>8</v>
      </c>
      <c r="K7" s="28">
        <f t="shared" si="0"/>
        <v>704</v>
      </c>
      <c r="L7" s="53"/>
      <c r="M7" s="29">
        <f t="shared" si="1"/>
        <v>0</v>
      </c>
      <c r="N7" s="20"/>
    </row>
    <row r="8" spans="1:14" s="3" customFormat="1" ht="100.15" customHeight="1" x14ac:dyDescent="0.15">
      <c r="A8" s="16">
        <f t="shared" si="2"/>
        <v>6</v>
      </c>
      <c r="B8" s="66"/>
      <c r="C8" s="82"/>
      <c r="D8" s="24" t="s">
        <v>114</v>
      </c>
      <c r="E8" s="20" t="s">
        <v>108</v>
      </c>
      <c r="F8" s="20">
        <v>388</v>
      </c>
      <c r="G8" s="20">
        <v>499</v>
      </c>
      <c r="H8" s="20" t="s">
        <v>12</v>
      </c>
      <c r="I8" s="20"/>
      <c r="J8" s="30">
        <v>1</v>
      </c>
      <c r="K8" s="28">
        <f t="shared" si="0"/>
        <v>388</v>
      </c>
      <c r="L8" s="53"/>
      <c r="M8" s="29">
        <f t="shared" si="1"/>
        <v>0</v>
      </c>
      <c r="N8" s="20"/>
    </row>
    <row r="9" spans="1:14" s="3" customFormat="1" ht="100.15" customHeight="1" x14ac:dyDescent="0.15">
      <c r="A9" s="16">
        <f t="shared" si="2"/>
        <v>7</v>
      </c>
      <c r="B9" s="66"/>
      <c r="C9" s="81"/>
      <c r="D9" s="24" t="s">
        <v>115</v>
      </c>
      <c r="E9" s="20" t="s">
        <v>77</v>
      </c>
      <c r="F9" s="20">
        <v>88</v>
      </c>
      <c r="G9" s="20">
        <v>138</v>
      </c>
      <c r="H9" s="20" t="s">
        <v>12</v>
      </c>
      <c r="I9" s="20"/>
      <c r="J9" s="30">
        <v>8</v>
      </c>
      <c r="K9" s="28">
        <f t="shared" si="0"/>
        <v>704</v>
      </c>
      <c r="L9" s="53"/>
      <c r="M9" s="29">
        <f t="shared" si="1"/>
        <v>0</v>
      </c>
      <c r="N9" s="20"/>
    </row>
    <row r="10" spans="1:14" s="3" customFormat="1" ht="100.15" customHeight="1" x14ac:dyDescent="0.15">
      <c r="A10" s="16">
        <f>ROW()-2</f>
        <v>8</v>
      </c>
      <c r="B10" s="67"/>
      <c r="C10" s="82"/>
      <c r="D10" s="24" t="s">
        <v>116</v>
      </c>
      <c r="E10" s="20" t="s">
        <v>108</v>
      </c>
      <c r="F10" s="20">
        <v>388</v>
      </c>
      <c r="G10" s="20">
        <v>499</v>
      </c>
      <c r="H10" s="20" t="s">
        <v>12</v>
      </c>
      <c r="I10" s="20"/>
      <c r="J10" s="30">
        <v>1</v>
      </c>
      <c r="K10" s="28">
        <f t="shared" si="0"/>
        <v>388</v>
      </c>
      <c r="L10" s="53"/>
      <c r="M10" s="29">
        <f t="shared" si="1"/>
        <v>0</v>
      </c>
      <c r="N10" s="20"/>
    </row>
    <row r="11" spans="1:14" s="2" customFormat="1" ht="66" customHeight="1" x14ac:dyDescent="0.15">
      <c r="A11" s="15" t="s">
        <v>0</v>
      </c>
      <c r="B11" s="15" t="s">
        <v>75</v>
      </c>
      <c r="C11" s="15" t="s">
        <v>1</v>
      </c>
      <c r="D11" s="15" t="s">
        <v>2</v>
      </c>
      <c r="E11" s="15" t="s">
        <v>3</v>
      </c>
      <c r="F11" s="15" t="s">
        <v>4</v>
      </c>
      <c r="G11" s="15" t="s">
        <v>5</v>
      </c>
      <c r="H11" s="15" t="s">
        <v>76</v>
      </c>
      <c r="I11" s="15" t="s">
        <v>6</v>
      </c>
      <c r="J11" s="15" t="s">
        <v>7</v>
      </c>
      <c r="K11" s="15" t="s">
        <v>8</v>
      </c>
      <c r="L11" s="52" t="s">
        <v>9</v>
      </c>
      <c r="M11" s="15" t="s">
        <v>10</v>
      </c>
      <c r="N11" s="15" t="s">
        <v>11</v>
      </c>
    </row>
    <row r="12" spans="1:14" s="4" customFormat="1" ht="244.5" customHeight="1" x14ac:dyDescent="0.4">
      <c r="A12" s="16">
        <f>ROW()-3</f>
        <v>9</v>
      </c>
      <c r="B12" s="65" t="s">
        <v>217</v>
      </c>
      <c r="C12" s="17"/>
      <c r="D12" s="24" t="s">
        <v>212</v>
      </c>
      <c r="E12" s="20" t="s">
        <v>216</v>
      </c>
      <c r="F12" s="29">
        <v>39</v>
      </c>
      <c r="G12" s="29">
        <v>49</v>
      </c>
      <c r="H12" s="20" t="s">
        <v>12</v>
      </c>
      <c r="I12" s="22" t="s">
        <v>16</v>
      </c>
      <c r="J12" s="64">
        <v>30</v>
      </c>
      <c r="K12" s="28">
        <f>J12*F12</f>
        <v>1170</v>
      </c>
      <c r="L12" s="54"/>
      <c r="M12" s="29">
        <f>K12*L12</f>
        <v>0</v>
      </c>
      <c r="N12" s="27"/>
    </row>
    <row r="13" spans="1:14" s="4" customFormat="1" ht="244.5" customHeight="1" x14ac:dyDescent="0.4">
      <c r="A13" s="16">
        <f t="shared" ref="A13:A15" si="3">ROW()-3</f>
        <v>10</v>
      </c>
      <c r="B13" s="66"/>
      <c r="C13" s="17"/>
      <c r="D13" s="24" t="s">
        <v>211</v>
      </c>
      <c r="E13" s="20" t="s">
        <v>216</v>
      </c>
      <c r="F13" s="29">
        <v>39</v>
      </c>
      <c r="G13" s="29">
        <v>49</v>
      </c>
      <c r="H13" s="20" t="s">
        <v>12</v>
      </c>
      <c r="I13" s="22" t="s">
        <v>22</v>
      </c>
      <c r="J13" s="64">
        <v>30</v>
      </c>
      <c r="K13" s="28">
        <f t="shared" ref="K13:K15" si="4">J13*F13</f>
        <v>1170</v>
      </c>
      <c r="L13" s="54"/>
      <c r="M13" s="29">
        <f t="shared" ref="M13:M15" si="5">K13*L13</f>
        <v>0</v>
      </c>
      <c r="N13" s="27"/>
    </row>
    <row r="14" spans="1:14" s="4" customFormat="1" ht="244.5" customHeight="1" x14ac:dyDescent="0.4">
      <c r="A14" s="16">
        <f t="shared" si="3"/>
        <v>11</v>
      </c>
      <c r="B14" s="66"/>
      <c r="C14" s="17"/>
      <c r="D14" s="24" t="s">
        <v>213</v>
      </c>
      <c r="E14" s="20" t="s">
        <v>215</v>
      </c>
      <c r="F14" s="29">
        <v>39</v>
      </c>
      <c r="G14" s="29">
        <v>59</v>
      </c>
      <c r="H14" s="20" t="s">
        <v>12</v>
      </c>
      <c r="I14" s="22" t="s">
        <v>24</v>
      </c>
      <c r="J14" s="64">
        <v>30</v>
      </c>
      <c r="K14" s="28">
        <f t="shared" si="4"/>
        <v>1170</v>
      </c>
      <c r="L14" s="54"/>
      <c r="M14" s="29">
        <f t="shared" si="5"/>
        <v>0</v>
      </c>
      <c r="N14" s="27"/>
    </row>
    <row r="15" spans="1:14" s="4" customFormat="1" ht="244.5" customHeight="1" x14ac:dyDescent="0.4">
      <c r="A15" s="16">
        <f t="shared" si="3"/>
        <v>12</v>
      </c>
      <c r="B15" s="67"/>
      <c r="C15" s="17"/>
      <c r="D15" s="24" t="s">
        <v>214</v>
      </c>
      <c r="E15" s="20" t="s">
        <v>215</v>
      </c>
      <c r="F15" s="29">
        <v>39</v>
      </c>
      <c r="G15" s="29">
        <v>59</v>
      </c>
      <c r="H15" s="20" t="s">
        <v>12</v>
      </c>
      <c r="I15" s="22" t="s">
        <v>20</v>
      </c>
      <c r="J15" s="64">
        <v>30</v>
      </c>
      <c r="K15" s="28">
        <f t="shared" si="4"/>
        <v>1170</v>
      </c>
      <c r="L15" s="54"/>
      <c r="M15" s="29">
        <f t="shared" si="5"/>
        <v>0</v>
      </c>
      <c r="N15" s="27"/>
    </row>
    <row r="16" spans="1:14" s="2" customFormat="1" ht="66" customHeight="1" x14ac:dyDescent="0.15">
      <c r="A16" s="15" t="s">
        <v>0</v>
      </c>
      <c r="B16" s="15" t="s">
        <v>75</v>
      </c>
      <c r="C16" s="15" t="s">
        <v>1</v>
      </c>
      <c r="D16" s="15" t="s">
        <v>2</v>
      </c>
      <c r="E16" s="15" t="s">
        <v>3</v>
      </c>
      <c r="F16" s="15" t="s">
        <v>4</v>
      </c>
      <c r="G16" s="15" t="s">
        <v>5</v>
      </c>
      <c r="H16" s="15" t="s">
        <v>76</v>
      </c>
      <c r="I16" s="15" t="s">
        <v>6</v>
      </c>
      <c r="J16" s="15" t="s">
        <v>7</v>
      </c>
      <c r="K16" s="15" t="s">
        <v>8</v>
      </c>
      <c r="L16" s="52" t="s">
        <v>9</v>
      </c>
      <c r="M16" s="15" t="s">
        <v>10</v>
      </c>
      <c r="N16" s="15" t="s">
        <v>11</v>
      </c>
    </row>
    <row r="17" spans="1:14" s="4" customFormat="1" ht="160.5" customHeight="1" x14ac:dyDescent="0.4">
      <c r="A17" s="16">
        <f>ROW()-4</f>
        <v>13</v>
      </c>
      <c r="B17" s="68" t="s">
        <v>98</v>
      </c>
      <c r="C17" s="17"/>
      <c r="D17" s="24" t="s">
        <v>99</v>
      </c>
      <c r="E17" s="20" t="s">
        <v>15</v>
      </c>
      <c r="F17" s="29">
        <v>27</v>
      </c>
      <c r="G17" s="29">
        <v>39</v>
      </c>
      <c r="H17" s="20" t="s">
        <v>12</v>
      </c>
      <c r="I17" s="22" t="s">
        <v>16</v>
      </c>
      <c r="J17" s="50">
        <v>24</v>
      </c>
      <c r="K17" s="28">
        <f>J17*F17</f>
        <v>648</v>
      </c>
      <c r="L17" s="54"/>
      <c r="M17" s="29">
        <f>K17*L17</f>
        <v>0</v>
      </c>
      <c r="N17" s="27"/>
    </row>
    <row r="18" spans="1:14" s="4" customFormat="1" ht="160.5" customHeight="1" x14ac:dyDescent="0.4">
      <c r="A18" s="16">
        <f t="shared" ref="A18:A27" si="6">ROW()-4</f>
        <v>14</v>
      </c>
      <c r="B18" s="69"/>
      <c r="C18" s="17"/>
      <c r="D18" s="24" t="s">
        <v>102</v>
      </c>
      <c r="E18" s="20" t="s">
        <v>21</v>
      </c>
      <c r="F18" s="29">
        <v>27</v>
      </c>
      <c r="G18" s="29">
        <v>39</v>
      </c>
      <c r="H18" s="20" t="s">
        <v>12</v>
      </c>
      <c r="I18" s="22" t="s">
        <v>22</v>
      </c>
      <c r="J18" s="50">
        <v>48</v>
      </c>
      <c r="K18" s="28">
        <f t="shared" ref="K18:K27" si="7">J18*F18</f>
        <v>1296</v>
      </c>
      <c r="L18" s="54"/>
      <c r="M18" s="29">
        <f t="shared" ref="M18:M27" si="8">K18*L18</f>
        <v>0</v>
      </c>
      <c r="N18" s="27"/>
    </row>
    <row r="19" spans="1:14" s="4" customFormat="1" ht="160.5" customHeight="1" x14ac:dyDescent="0.4">
      <c r="A19" s="16">
        <f t="shared" si="6"/>
        <v>15</v>
      </c>
      <c r="B19" s="69"/>
      <c r="C19" s="17"/>
      <c r="D19" s="24" t="s">
        <v>103</v>
      </c>
      <c r="E19" s="20" t="s">
        <v>23</v>
      </c>
      <c r="F19" s="29">
        <v>27</v>
      </c>
      <c r="G19" s="29">
        <v>39</v>
      </c>
      <c r="H19" s="20" t="s">
        <v>12</v>
      </c>
      <c r="I19" s="22" t="s">
        <v>24</v>
      </c>
      <c r="J19" s="50">
        <v>48</v>
      </c>
      <c r="K19" s="28">
        <f t="shared" si="7"/>
        <v>1296</v>
      </c>
      <c r="L19" s="54"/>
      <c r="M19" s="29">
        <f t="shared" si="8"/>
        <v>0</v>
      </c>
      <c r="N19" s="27"/>
    </row>
    <row r="20" spans="1:14" s="4" customFormat="1" ht="160.5" customHeight="1" x14ac:dyDescent="0.4">
      <c r="A20" s="16">
        <f t="shared" si="6"/>
        <v>16</v>
      </c>
      <c r="B20" s="69"/>
      <c r="C20" s="17"/>
      <c r="D20" s="24" t="s">
        <v>101</v>
      </c>
      <c r="E20" s="20" t="s">
        <v>19</v>
      </c>
      <c r="F20" s="29">
        <v>27</v>
      </c>
      <c r="G20" s="29">
        <v>39</v>
      </c>
      <c r="H20" s="20" t="s">
        <v>12</v>
      </c>
      <c r="I20" s="22" t="s">
        <v>20</v>
      </c>
      <c r="J20" s="50">
        <v>24</v>
      </c>
      <c r="K20" s="28">
        <f t="shared" si="7"/>
        <v>648</v>
      </c>
      <c r="L20" s="54"/>
      <c r="M20" s="29">
        <f t="shared" si="8"/>
        <v>0</v>
      </c>
      <c r="N20" s="27"/>
    </row>
    <row r="21" spans="1:14" s="4" customFormat="1" ht="160.5" customHeight="1" x14ac:dyDescent="0.4">
      <c r="A21" s="16">
        <f t="shared" si="6"/>
        <v>17</v>
      </c>
      <c r="B21" s="69"/>
      <c r="C21" s="17"/>
      <c r="D21" s="24" t="s">
        <v>100</v>
      </c>
      <c r="E21" s="20" t="s">
        <v>17</v>
      </c>
      <c r="F21" s="29">
        <v>27</v>
      </c>
      <c r="G21" s="29">
        <v>39</v>
      </c>
      <c r="H21" s="20" t="s">
        <v>12</v>
      </c>
      <c r="I21" s="22" t="s">
        <v>18</v>
      </c>
      <c r="J21" s="50">
        <v>24</v>
      </c>
      <c r="K21" s="28">
        <f t="shared" si="7"/>
        <v>648</v>
      </c>
      <c r="L21" s="54"/>
      <c r="M21" s="29">
        <f t="shared" si="8"/>
        <v>0</v>
      </c>
      <c r="N21" s="27"/>
    </row>
    <row r="22" spans="1:14" s="4" customFormat="1" ht="160.5" customHeight="1" x14ac:dyDescent="0.4">
      <c r="A22" s="16">
        <f t="shared" si="6"/>
        <v>18</v>
      </c>
      <c r="B22" s="69"/>
      <c r="C22" s="17"/>
      <c r="D22" s="24" t="s">
        <v>104</v>
      </c>
      <c r="E22" s="20" t="s">
        <v>25</v>
      </c>
      <c r="F22" s="29">
        <v>37</v>
      </c>
      <c r="G22" s="29">
        <v>49</v>
      </c>
      <c r="H22" s="20" t="s">
        <v>12</v>
      </c>
      <c r="I22" s="22" t="s">
        <v>26</v>
      </c>
      <c r="J22" s="50">
        <v>48</v>
      </c>
      <c r="K22" s="28">
        <f t="shared" si="7"/>
        <v>1776</v>
      </c>
      <c r="L22" s="54"/>
      <c r="M22" s="29">
        <f t="shared" si="8"/>
        <v>0</v>
      </c>
      <c r="N22" s="27"/>
    </row>
    <row r="23" spans="1:14" s="4" customFormat="1" ht="160.5" customHeight="1" x14ac:dyDescent="0.15">
      <c r="A23" s="16">
        <f t="shared" si="6"/>
        <v>19</v>
      </c>
      <c r="B23" s="69"/>
      <c r="C23" s="19"/>
      <c r="D23" s="24" t="s">
        <v>105</v>
      </c>
      <c r="E23" s="20" t="s">
        <v>15</v>
      </c>
      <c r="F23" s="29">
        <v>37</v>
      </c>
      <c r="G23" s="29">
        <v>49</v>
      </c>
      <c r="H23" s="20" t="s">
        <v>12</v>
      </c>
      <c r="I23" s="22" t="s">
        <v>27</v>
      </c>
      <c r="J23" s="50">
        <v>24</v>
      </c>
      <c r="K23" s="28">
        <f t="shared" si="7"/>
        <v>888</v>
      </c>
      <c r="L23" s="54"/>
      <c r="M23" s="29">
        <f t="shared" si="8"/>
        <v>0</v>
      </c>
      <c r="N23" s="27"/>
    </row>
    <row r="24" spans="1:14" s="4" customFormat="1" ht="160.5" customHeight="1" x14ac:dyDescent="0.15">
      <c r="A24" s="16">
        <f t="shared" si="6"/>
        <v>20</v>
      </c>
      <c r="B24" s="69"/>
      <c r="C24" s="19"/>
      <c r="D24" s="24" t="s">
        <v>106</v>
      </c>
      <c r="E24" s="20" t="s">
        <v>15</v>
      </c>
      <c r="F24" s="29">
        <v>37</v>
      </c>
      <c r="G24" s="29">
        <v>49</v>
      </c>
      <c r="H24" s="20" t="s">
        <v>12</v>
      </c>
      <c r="I24" s="22" t="s">
        <v>28</v>
      </c>
      <c r="J24" s="50">
        <v>24</v>
      </c>
      <c r="K24" s="28">
        <f t="shared" si="7"/>
        <v>888</v>
      </c>
      <c r="L24" s="54"/>
      <c r="M24" s="29">
        <f t="shared" si="8"/>
        <v>0</v>
      </c>
      <c r="N24" s="27"/>
    </row>
    <row r="25" spans="1:14" s="4" customFormat="1" ht="160.5" customHeight="1" x14ac:dyDescent="0.15">
      <c r="A25" s="16">
        <f t="shared" si="6"/>
        <v>21</v>
      </c>
      <c r="B25" s="69"/>
      <c r="C25" s="19"/>
      <c r="D25" s="24" t="s">
        <v>107</v>
      </c>
      <c r="E25" s="20" t="s">
        <v>29</v>
      </c>
      <c r="F25" s="29">
        <v>37</v>
      </c>
      <c r="G25" s="29">
        <v>49</v>
      </c>
      <c r="H25" s="20" t="s">
        <v>12</v>
      </c>
      <c r="I25" s="22" t="s">
        <v>30</v>
      </c>
      <c r="J25" s="50">
        <v>24</v>
      </c>
      <c r="K25" s="28">
        <f t="shared" si="7"/>
        <v>888</v>
      </c>
      <c r="L25" s="54"/>
      <c r="M25" s="29">
        <f t="shared" si="8"/>
        <v>0</v>
      </c>
      <c r="N25" s="27"/>
    </row>
    <row r="26" spans="1:14" s="4" customFormat="1" ht="160.5" customHeight="1" x14ac:dyDescent="0.15">
      <c r="A26" s="16">
        <f t="shared" si="6"/>
        <v>22</v>
      </c>
      <c r="B26" s="69"/>
      <c r="C26" s="19"/>
      <c r="D26" s="24" t="s">
        <v>31</v>
      </c>
      <c r="E26" s="20" t="s">
        <v>32</v>
      </c>
      <c r="F26" s="29">
        <v>88</v>
      </c>
      <c r="G26" s="29">
        <v>149</v>
      </c>
      <c r="H26" s="20" t="s">
        <v>177</v>
      </c>
      <c r="I26" s="25">
        <v>6971042242489</v>
      </c>
      <c r="J26" s="50">
        <v>12</v>
      </c>
      <c r="K26" s="28">
        <f t="shared" si="7"/>
        <v>1056</v>
      </c>
      <c r="L26" s="54"/>
      <c r="M26" s="29">
        <f t="shared" si="8"/>
        <v>0</v>
      </c>
      <c r="N26" s="27"/>
    </row>
    <row r="27" spans="1:14" s="4" customFormat="1" ht="160.5" customHeight="1" x14ac:dyDescent="0.15">
      <c r="A27" s="16">
        <f t="shared" si="6"/>
        <v>23</v>
      </c>
      <c r="B27" s="70"/>
      <c r="C27" s="19"/>
      <c r="D27" s="24" t="s">
        <v>33</v>
      </c>
      <c r="E27" s="20" t="s">
        <v>174</v>
      </c>
      <c r="F27" s="29">
        <v>88</v>
      </c>
      <c r="G27" s="29">
        <v>149</v>
      </c>
      <c r="H27" s="20" t="s">
        <v>177</v>
      </c>
      <c r="I27" s="25">
        <v>6971042243844</v>
      </c>
      <c r="J27" s="50">
        <v>12</v>
      </c>
      <c r="K27" s="28">
        <f t="shared" si="7"/>
        <v>1056</v>
      </c>
      <c r="L27" s="54"/>
      <c r="M27" s="29">
        <f t="shared" si="8"/>
        <v>0</v>
      </c>
      <c r="N27" s="27"/>
    </row>
    <row r="28" spans="1:14" s="2" customFormat="1" ht="66" customHeight="1" x14ac:dyDescent="0.15">
      <c r="A28" s="15" t="s">
        <v>0</v>
      </c>
      <c r="B28" s="15" t="s">
        <v>75</v>
      </c>
      <c r="C28" s="15" t="s">
        <v>1</v>
      </c>
      <c r="D28" s="15" t="s">
        <v>2</v>
      </c>
      <c r="E28" s="15" t="s">
        <v>3</v>
      </c>
      <c r="F28" s="15" t="s">
        <v>4</v>
      </c>
      <c r="G28" s="15" t="s">
        <v>5</v>
      </c>
      <c r="H28" s="15" t="s">
        <v>76</v>
      </c>
      <c r="I28" s="15" t="s">
        <v>6</v>
      </c>
      <c r="J28" s="15" t="s">
        <v>7</v>
      </c>
      <c r="K28" s="15" t="s">
        <v>8</v>
      </c>
      <c r="L28" s="52" t="s">
        <v>9</v>
      </c>
      <c r="M28" s="15" t="s">
        <v>10</v>
      </c>
      <c r="N28" s="15" t="s">
        <v>11</v>
      </c>
    </row>
    <row r="29" spans="1:14" s="4" customFormat="1" ht="157.5" customHeight="1" x14ac:dyDescent="0.15">
      <c r="A29" s="16">
        <f>ROW()-5</f>
        <v>24</v>
      </c>
      <c r="B29" s="72" t="s">
        <v>235</v>
      </c>
      <c r="C29" s="19"/>
      <c r="D29" s="24" t="s">
        <v>229</v>
      </c>
      <c r="E29" s="20" t="s">
        <v>121</v>
      </c>
      <c r="F29" s="29">
        <v>14</v>
      </c>
      <c r="G29" s="29">
        <v>19</v>
      </c>
      <c r="H29" s="20" t="s">
        <v>236</v>
      </c>
      <c r="I29" s="25"/>
      <c r="J29" s="50">
        <v>24</v>
      </c>
      <c r="K29" s="28">
        <f>J29*F29</f>
        <v>336</v>
      </c>
      <c r="L29" s="54"/>
      <c r="M29" s="29">
        <f>K29*L29</f>
        <v>0</v>
      </c>
      <c r="N29" s="27"/>
    </row>
    <row r="30" spans="1:14" s="4" customFormat="1" ht="157.5" customHeight="1" x14ac:dyDescent="0.15">
      <c r="A30" s="16">
        <f t="shared" ref="A30:A34" si="9">ROW()-5</f>
        <v>25</v>
      </c>
      <c r="B30" s="72"/>
      <c r="C30" s="19"/>
      <c r="D30" s="24" t="s">
        <v>230</v>
      </c>
      <c r="E30" s="20" t="s">
        <v>121</v>
      </c>
      <c r="F30" s="29">
        <v>14</v>
      </c>
      <c r="G30" s="29">
        <v>19</v>
      </c>
      <c r="H30" s="20" t="s">
        <v>236</v>
      </c>
      <c r="I30" s="25"/>
      <c r="J30" s="50">
        <v>24</v>
      </c>
      <c r="K30" s="28">
        <f t="shared" ref="K30:K34" si="10">J30*F30</f>
        <v>336</v>
      </c>
      <c r="L30" s="54"/>
      <c r="M30" s="29">
        <f t="shared" ref="M30:M34" si="11">K30*L30</f>
        <v>0</v>
      </c>
      <c r="N30" s="27"/>
    </row>
    <row r="31" spans="1:14" s="4" customFormat="1" ht="157.5" customHeight="1" x14ac:dyDescent="0.15">
      <c r="A31" s="16">
        <f t="shared" si="9"/>
        <v>26</v>
      </c>
      <c r="B31" s="72"/>
      <c r="C31" s="19"/>
      <c r="D31" s="24" t="s">
        <v>231</v>
      </c>
      <c r="E31" s="20" t="s">
        <v>121</v>
      </c>
      <c r="F31" s="29">
        <v>14</v>
      </c>
      <c r="G31" s="29">
        <v>19</v>
      </c>
      <c r="H31" s="20" t="s">
        <v>236</v>
      </c>
      <c r="I31" s="25"/>
      <c r="J31" s="50">
        <v>24</v>
      </c>
      <c r="K31" s="28">
        <f t="shared" si="10"/>
        <v>336</v>
      </c>
      <c r="L31" s="54"/>
      <c r="M31" s="29">
        <f t="shared" si="11"/>
        <v>0</v>
      </c>
      <c r="N31" s="27"/>
    </row>
    <row r="32" spans="1:14" s="4" customFormat="1" ht="157.5" customHeight="1" x14ac:dyDescent="0.15">
      <c r="A32" s="16">
        <f t="shared" si="9"/>
        <v>27</v>
      </c>
      <c r="B32" s="72"/>
      <c r="C32" s="19"/>
      <c r="D32" s="24" t="s">
        <v>232</v>
      </c>
      <c r="E32" s="20" t="s">
        <v>121</v>
      </c>
      <c r="F32" s="29">
        <v>14</v>
      </c>
      <c r="G32" s="29">
        <v>19</v>
      </c>
      <c r="H32" s="20" t="s">
        <v>236</v>
      </c>
      <c r="I32" s="25"/>
      <c r="J32" s="50">
        <v>24</v>
      </c>
      <c r="K32" s="28">
        <f t="shared" si="10"/>
        <v>336</v>
      </c>
      <c r="L32" s="54"/>
      <c r="M32" s="29">
        <f t="shared" si="11"/>
        <v>0</v>
      </c>
      <c r="N32" s="27"/>
    </row>
    <row r="33" spans="1:14" s="4" customFormat="1" ht="157.5" customHeight="1" x14ac:dyDescent="0.15">
      <c r="A33" s="16">
        <f t="shared" si="9"/>
        <v>28</v>
      </c>
      <c r="B33" s="72"/>
      <c r="C33" s="19"/>
      <c r="D33" s="24" t="s">
        <v>233</v>
      </c>
      <c r="E33" s="20" t="s">
        <v>121</v>
      </c>
      <c r="F33" s="29">
        <v>14</v>
      </c>
      <c r="G33" s="29">
        <v>19</v>
      </c>
      <c r="H33" s="20" t="s">
        <v>236</v>
      </c>
      <c r="I33" s="25"/>
      <c r="J33" s="50">
        <v>24</v>
      </c>
      <c r="K33" s="28">
        <f t="shared" si="10"/>
        <v>336</v>
      </c>
      <c r="L33" s="54"/>
      <c r="M33" s="29">
        <f t="shared" si="11"/>
        <v>0</v>
      </c>
      <c r="N33" s="27"/>
    </row>
    <row r="34" spans="1:14" s="4" customFormat="1" ht="157.5" customHeight="1" x14ac:dyDescent="0.15">
      <c r="A34" s="16">
        <f t="shared" si="9"/>
        <v>29</v>
      </c>
      <c r="B34" s="72"/>
      <c r="C34" s="19"/>
      <c r="D34" s="24" t="s">
        <v>234</v>
      </c>
      <c r="E34" s="20" t="s">
        <v>121</v>
      </c>
      <c r="F34" s="29">
        <v>14</v>
      </c>
      <c r="G34" s="29">
        <v>19</v>
      </c>
      <c r="H34" s="20" t="s">
        <v>236</v>
      </c>
      <c r="I34" s="25"/>
      <c r="J34" s="50">
        <v>24</v>
      </c>
      <c r="K34" s="28">
        <f t="shared" si="10"/>
        <v>336</v>
      </c>
      <c r="L34" s="54"/>
      <c r="M34" s="29">
        <f t="shared" si="11"/>
        <v>0</v>
      </c>
      <c r="N34" s="27"/>
    </row>
    <row r="35" spans="1:14" s="2" customFormat="1" ht="66" customHeight="1" x14ac:dyDescent="0.15">
      <c r="A35" s="15" t="s">
        <v>0</v>
      </c>
      <c r="B35" s="15" t="s">
        <v>75</v>
      </c>
      <c r="C35" s="15" t="s">
        <v>1</v>
      </c>
      <c r="D35" s="15" t="s">
        <v>2</v>
      </c>
      <c r="E35" s="15" t="s">
        <v>3</v>
      </c>
      <c r="F35" s="15" t="s">
        <v>4</v>
      </c>
      <c r="G35" s="15" t="s">
        <v>5</v>
      </c>
      <c r="H35" s="15" t="s">
        <v>76</v>
      </c>
      <c r="I35" s="15" t="s">
        <v>6</v>
      </c>
      <c r="J35" s="15" t="s">
        <v>7</v>
      </c>
      <c r="K35" s="15" t="s">
        <v>8</v>
      </c>
      <c r="L35" s="52" t="s">
        <v>9</v>
      </c>
      <c r="M35" s="15" t="s">
        <v>10</v>
      </c>
      <c r="N35" s="15" t="s">
        <v>11</v>
      </c>
    </row>
    <row r="36" spans="1:14" s="4" customFormat="1" ht="122.45" customHeight="1" x14ac:dyDescent="0.15">
      <c r="A36" s="16">
        <f>ROW()-6</f>
        <v>30</v>
      </c>
      <c r="B36" s="71" t="s">
        <v>122</v>
      </c>
      <c r="C36" s="19"/>
      <c r="D36" s="24" t="s">
        <v>123</v>
      </c>
      <c r="E36" s="20" t="s">
        <v>89</v>
      </c>
      <c r="F36" s="21">
        <v>20</v>
      </c>
      <c r="G36" s="29">
        <v>39</v>
      </c>
      <c r="H36" s="20" t="s">
        <v>178</v>
      </c>
      <c r="I36" s="25">
        <v>6971042243301</v>
      </c>
      <c r="J36" s="39">
        <v>70</v>
      </c>
      <c r="K36" s="28">
        <f>J36*F36</f>
        <v>1400</v>
      </c>
      <c r="L36" s="54"/>
      <c r="M36" s="29">
        <f>K36*L36</f>
        <v>0</v>
      </c>
      <c r="N36" s="27"/>
    </row>
    <row r="37" spans="1:14" s="4" customFormat="1" ht="122.45" customHeight="1" x14ac:dyDescent="0.15">
      <c r="A37" s="16">
        <f t="shared" ref="A37:A39" si="12">ROW()-6</f>
        <v>31</v>
      </c>
      <c r="B37" s="71"/>
      <c r="C37" s="19"/>
      <c r="D37" s="24" t="s">
        <v>124</v>
      </c>
      <c r="E37" s="20" t="s">
        <v>89</v>
      </c>
      <c r="F37" s="21">
        <v>20</v>
      </c>
      <c r="G37" s="29">
        <v>39</v>
      </c>
      <c r="H37" s="20" t="s">
        <v>178</v>
      </c>
      <c r="I37" s="25">
        <v>6971042243301</v>
      </c>
      <c r="J37" s="39">
        <v>70</v>
      </c>
      <c r="K37" s="28">
        <f>J37*F37</f>
        <v>1400</v>
      </c>
      <c r="L37" s="54"/>
      <c r="M37" s="29">
        <f>K37*L37</f>
        <v>0</v>
      </c>
      <c r="N37" s="59"/>
    </row>
    <row r="38" spans="1:14" s="4" customFormat="1" ht="122.45" customHeight="1" x14ac:dyDescent="0.15">
      <c r="A38" s="16">
        <f t="shared" si="12"/>
        <v>32</v>
      </c>
      <c r="B38" s="71"/>
      <c r="C38" s="19"/>
      <c r="D38" s="24" t="s">
        <v>125</v>
      </c>
      <c r="E38" s="20" t="s">
        <v>89</v>
      </c>
      <c r="F38" s="21">
        <v>20</v>
      </c>
      <c r="G38" s="29">
        <v>39</v>
      </c>
      <c r="H38" s="20" t="s">
        <v>178</v>
      </c>
      <c r="I38" s="25">
        <v>6971042243301</v>
      </c>
      <c r="J38" s="39">
        <v>70</v>
      </c>
      <c r="K38" s="28">
        <f>J38*F38</f>
        <v>1400</v>
      </c>
      <c r="L38" s="54"/>
      <c r="M38" s="29">
        <f>K38*L38</f>
        <v>0</v>
      </c>
      <c r="N38" s="27"/>
    </row>
    <row r="39" spans="1:14" s="4" customFormat="1" ht="122.45" customHeight="1" x14ac:dyDescent="0.15">
      <c r="A39" s="16">
        <f t="shared" si="12"/>
        <v>33</v>
      </c>
      <c r="B39" s="71"/>
      <c r="C39" s="19"/>
      <c r="D39" s="24" t="s">
        <v>126</v>
      </c>
      <c r="E39" s="20" t="s">
        <v>89</v>
      </c>
      <c r="F39" s="21">
        <v>20</v>
      </c>
      <c r="G39" s="29">
        <v>39</v>
      </c>
      <c r="H39" s="20" t="s">
        <v>178</v>
      </c>
      <c r="I39" s="25">
        <v>6971042243301</v>
      </c>
      <c r="J39" s="39">
        <v>70</v>
      </c>
      <c r="K39" s="28">
        <f>J39*F39</f>
        <v>1400</v>
      </c>
      <c r="L39" s="54"/>
      <c r="M39" s="29">
        <f>K39*L39</f>
        <v>0</v>
      </c>
      <c r="N39" s="27"/>
    </row>
    <row r="40" spans="1:14" s="2" customFormat="1" ht="66" customHeight="1" x14ac:dyDescent="0.15">
      <c r="A40" s="15" t="s">
        <v>0</v>
      </c>
      <c r="B40" s="15" t="s">
        <v>75</v>
      </c>
      <c r="C40" s="15" t="s">
        <v>1</v>
      </c>
      <c r="D40" s="15" t="s">
        <v>2</v>
      </c>
      <c r="E40" s="15" t="s">
        <v>3</v>
      </c>
      <c r="F40" s="15" t="s">
        <v>4</v>
      </c>
      <c r="G40" s="15" t="s">
        <v>5</v>
      </c>
      <c r="H40" s="15" t="s">
        <v>76</v>
      </c>
      <c r="I40" s="15" t="s">
        <v>6</v>
      </c>
      <c r="J40" s="15" t="s">
        <v>7</v>
      </c>
      <c r="K40" s="15" t="s">
        <v>8</v>
      </c>
      <c r="L40" s="52" t="s">
        <v>9</v>
      </c>
      <c r="M40" s="15" t="s">
        <v>10</v>
      </c>
      <c r="N40" s="15" t="s">
        <v>11</v>
      </c>
    </row>
    <row r="41" spans="1:14" s="4" customFormat="1" ht="196.35" customHeight="1" x14ac:dyDescent="0.15">
      <c r="A41" s="16">
        <f>ROW()-7</f>
        <v>34</v>
      </c>
      <c r="B41" s="71" t="s">
        <v>127</v>
      </c>
      <c r="C41" s="19"/>
      <c r="D41" s="24" t="s">
        <v>53</v>
      </c>
      <c r="E41" s="20" t="s">
        <v>128</v>
      </c>
      <c r="F41" s="29">
        <v>56</v>
      </c>
      <c r="G41" s="29">
        <v>89</v>
      </c>
      <c r="H41" s="20" t="s">
        <v>179</v>
      </c>
      <c r="I41" s="25"/>
      <c r="J41" s="39">
        <v>20</v>
      </c>
      <c r="K41" s="28">
        <f>J41*F41</f>
        <v>1120</v>
      </c>
      <c r="L41" s="54"/>
      <c r="M41" s="29">
        <f>K41*L41</f>
        <v>0</v>
      </c>
      <c r="N41" s="27"/>
    </row>
    <row r="42" spans="1:14" s="4" customFormat="1" ht="196.35" customHeight="1" x14ac:dyDescent="0.15">
      <c r="A42" s="16">
        <f>ROW()-7</f>
        <v>35</v>
      </c>
      <c r="B42" s="71"/>
      <c r="C42" s="19"/>
      <c r="D42" s="24" t="s">
        <v>54</v>
      </c>
      <c r="E42" s="20" t="s">
        <v>128</v>
      </c>
      <c r="F42" s="29">
        <v>56</v>
      </c>
      <c r="G42" s="29">
        <v>89</v>
      </c>
      <c r="H42" s="20" t="s">
        <v>179</v>
      </c>
      <c r="I42" s="25"/>
      <c r="J42" s="39">
        <v>20</v>
      </c>
      <c r="K42" s="28">
        <f>J42*F42</f>
        <v>1120</v>
      </c>
      <c r="L42" s="54"/>
      <c r="M42" s="29">
        <f>K42*L42</f>
        <v>0</v>
      </c>
      <c r="N42" s="27"/>
    </row>
    <row r="43" spans="1:14" s="2" customFormat="1" ht="66" customHeight="1" x14ac:dyDescent="0.15">
      <c r="A43" s="15" t="s">
        <v>0</v>
      </c>
      <c r="B43" s="15" t="s">
        <v>75</v>
      </c>
      <c r="C43" s="15" t="s">
        <v>1</v>
      </c>
      <c r="D43" s="15" t="s">
        <v>2</v>
      </c>
      <c r="E43" s="15" t="s">
        <v>3</v>
      </c>
      <c r="F43" s="15" t="s">
        <v>4</v>
      </c>
      <c r="G43" s="15" t="s">
        <v>5</v>
      </c>
      <c r="H43" s="15" t="s">
        <v>76</v>
      </c>
      <c r="I43" s="15" t="s">
        <v>6</v>
      </c>
      <c r="J43" s="15" t="s">
        <v>7</v>
      </c>
      <c r="K43" s="15" t="s">
        <v>8</v>
      </c>
      <c r="L43" s="52" t="s">
        <v>9</v>
      </c>
      <c r="M43" s="15" t="s">
        <v>10</v>
      </c>
      <c r="N43" s="15" t="s">
        <v>11</v>
      </c>
    </row>
    <row r="44" spans="1:14" s="4" customFormat="1" ht="102" customHeight="1" x14ac:dyDescent="0.15">
      <c r="A44" s="16">
        <f>ROW()-8</f>
        <v>36</v>
      </c>
      <c r="B44" s="73" t="s">
        <v>162</v>
      </c>
      <c r="C44" s="19"/>
      <c r="D44" s="24" t="s">
        <v>159</v>
      </c>
      <c r="E44" s="20" t="s">
        <v>157</v>
      </c>
      <c r="F44" s="29">
        <v>12</v>
      </c>
      <c r="G44" s="21">
        <v>19.899999999999999</v>
      </c>
      <c r="H44" s="20" t="s">
        <v>12</v>
      </c>
      <c r="I44" s="25"/>
      <c r="J44" s="46">
        <v>24</v>
      </c>
      <c r="K44" s="28">
        <f>J44*F44</f>
        <v>288</v>
      </c>
      <c r="L44" s="54"/>
      <c r="M44" s="29">
        <f>K44*L44</f>
        <v>0</v>
      </c>
      <c r="N44" s="27"/>
    </row>
    <row r="45" spans="1:14" s="4" customFormat="1" ht="102" customHeight="1" x14ac:dyDescent="0.15">
      <c r="A45" s="16">
        <f t="shared" ref="A45:A47" si="13">ROW()-8</f>
        <v>37</v>
      </c>
      <c r="B45" s="74"/>
      <c r="C45" s="19"/>
      <c r="D45" s="24" t="s">
        <v>158</v>
      </c>
      <c r="E45" s="20" t="s">
        <v>157</v>
      </c>
      <c r="F45" s="29">
        <v>12</v>
      </c>
      <c r="G45" s="21">
        <v>19.899999999999999</v>
      </c>
      <c r="H45" s="20" t="s">
        <v>12</v>
      </c>
      <c r="I45" s="25"/>
      <c r="J45" s="46">
        <v>24</v>
      </c>
      <c r="K45" s="28">
        <f>J45*F45</f>
        <v>288</v>
      </c>
      <c r="L45" s="54"/>
      <c r="M45" s="29">
        <f>K45*L45</f>
        <v>0</v>
      </c>
      <c r="N45" s="27"/>
    </row>
    <row r="46" spans="1:14" s="4" customFormat="1" ht="102" customHeight="1" x14ac:dyDescent="0.15">
      <c r="A46" s="16">
        <f t="shared" si="13"/>
        <v>38</v>
      </c>
      <c r="B46" s="74"/>
      <c r="C46" s="19"/>
      <c r="D46" s="24" t="s">
        <v>160</v>
      </c>
      <c r="E46" s="20" t="s">
        <v>157</v>
      </c>
      <c r="F46" s="29">
        <v>12</v>
      </c>
      <c r="G46" s="21">
        <v>19.899999999999999</v>
      </c>
      <c r="H46" s="20" t="s">
        <v>12</v>
      </c>
      <c r="I46" s="25"/>
      <c r="J46" s="46">
        <v>24</v>
      </c>
      <c r="K46" s="28">
        <f>J46*F46</f>
        <v>288</v>
      </c>
      <c r="L46" s="54"/>
      <c r="M46" s="29">
        <f>K46*L46</f>
        <v>0</v>
      </c>
      <c r="N46" s="27"/>
    </row>
    <row r="47" spans="1:14" s="4" customFormat="1" ht="102" customHeight="1" x14ac:dyDescent="0.15">
      <c r="A47" s="16">
        <f t="shared" si="13"/>
        <v>39</v>
      </c>
      <c r="B47" s="75"/>
      <c r="C47" s="19"/>
      <c r="D47" s="24" t="s">
        <v>161</v>
      </c>
      <c r="E47" s="20" t="s">
        <v>157</v>
      </c>
      <c r="F47" s="29">
        <v>12</v>
      </c>
      <c r="G47" s="21">
        <v>19.899999999999999</v>
      </c>
      <c r="H47" s="20" t="s">
        <v>12</v>
      </c>
      <c r="I47" s="25"/>
      <c r="J47" s="46">
        <v>24</v>
      </c>
      <c r="K47" s="28">
        <f>J47*F47</f>
        <v>288</v>
      </c>
      <c r="L47" s="54"/>
      <c r="M47" s="29">
        <f>K47*L47</f>
        <v>0</v>
      </c>
      <c r="N47" s="27"/>
    </row>
    <row r="48" spans="1:14" s="2" customFormat="1" ht="66" customHeight="1" x14ac:dyDescent="0.15">
      <c r="A48" s="15" t="s">
        <v>0</v>
      </c>
      <c r="B48" s="15" t="s">
        <v>75</v>
      </c>
      <c r="C48" s="15" t="s">
        <v>1</v>
      </c>
      <c r="D48" s="15" t="s">
        <v>2</v>
      </c>
      <c r="E48" s="15" t="s">
        <v>3</v>
      </c>
      <c r="F48" s="15" t="s">
        <v>4</v>
      </c>
      <c r="G48" s="15" t="s">
        <v>5</v>
      </c>
      <c r="H48" s="15" t="s">
        <v>76</v>
      </c>
      <c r="I48" s="15" t="s">
        <v>6</v>
      </c>
      <c r="J48" s="15" t="s">
        <v>7</v>
      </c>
      <c r="K48" s="15" t="s">
        <v>8</v>
      </c>
      <c r="L48" s="52" t="s">
        <v>9</v>
      </c>
      <c r="M48" s="15" t="s">
        <v>10</v>
      </c>
      <c r="N48" s="15" t="s">
        <v>11</v>
      </c>
    </row>
    <row r="49" spans="1:14" s="4" customFormat="1" ht="79.900000000000006" customHeight="1" x14ac:dyDescent="0.15">
      <c r="A49" s="16">
        <f>ROW()-9</f>
        <v>40</v>
      </c>
      <c r="B49" s="68" t="s">
        <v>119</v>
      </c>
      <c r="C49" s="19"/>
      <c r="D49" s="24" t="s">
        <v>34</v>
      </c>
      <c r="E49" s="20" t="s">
        <v>118</v>
      </c>
      <c r="F49" s="21">
        <v>9.9</v>
      </c>
      <c r="G49" s="21">
        <v>12.9</v>
      </c>
      <c r="H49" s="20" t="s">
        <v>12</v>
      </c>
      <c r="I49" s="22" t="s">
        <v>35</v>
      </c>
      <c r="J49" s="46">
        <v>48</v>
      </c>
      <c r="K49" s="23">
        <f>J49*F49</f>
        <v>475.20000000000005</v>
      </c>
      <c r="L49" s="54"/>
      <c r="M49" s="21">
        <f>K49*L49</f>
        <v>0</v>
      </c>
      <c r="N49" s="27"/>
    </row>
    <row r="50" spans="1:14" s="4" customFormat="1" ht="79.900000000000006" customHeight="1" x14ac:dyDescent="0.15">
      <c r="A50" s="16">
        <f t="shared" ref="A50:A62" si="14">ROW()-9</f>
        <v>41</v>
      </c>
      <c r="B50" s="69"/>
      <c r="C50" s="19"/>
      <c r="D50" s="24" t="s">
        <v>36</v>
      </c>
      <c r="E50" s="20" t="s">
        <v>118</v>
      </c>
      <c r="F50" s="21">
        <v>9.9</v>
      </c>
      <c r="G50" s="21">
        <v>12.9</v>
      </c>
      <c r="H50" s="20" t="s">
        <v>12</v>
      </c>
      <c r="I50" s="22" t="s">
        <v>35</v>
      </c>
      <c r="J50" s="46">
        <v>48</v>
      </c>
      <c r="K50" s="23">
        <f t="shared" ref="K50:K62" si="15">J50*F50</f>
        <v>475.20000000000005</v>
      </c>
      <c r="L50" s="54"/>
      <c r="M50" s="21">
        <f t="shared" ref="M50:M62" si="16">K50*L50</f>
        <v>0</v>
      </c>
      <c r="N50" s="18"/>
    </row>
    <row r="51" spans="1:14" s="4" customFormat="1" ht="79.900000000000006" customHeight="1" x14ac:dyDescent="0.15">
      <c r="A51" s="16">
        <f t="shared" si="14"/>
        <v>42</v>
      </c>
      <c r="B51" s="69"/>
      <c r="C51" s="19"/>
      <c r="D51" s="24" t="s">
        <v>37</v>
      </c>
      <c r="E51" s="20" t="s">
        <v>118</v>
      </c>
      <c r="F51" s="21">
        <v>9.9</v>
      </c>
      <c r="G51" s="21">
        <v>12.9</v>
      </c>
      <c r="H51" s="20" t="s">
        <v>12</v>
      </c>
      <c r="I51" s="22" t="s">
        <v>35</v>
      </c>
      <c r="J51" s="46">
        <v>48</v>
      </c>
      <c r="K51" s="23">
        <f t="shared" si="15"/>
        <v>475.20000000000005</v>
      </c>
      <c r="L51" s="54"/>
      <c r="M51" s="21">
        <f t="shared" si="16"/>
        <v>0</v>
      </c>
      <c r="N51" s="18"/>
    </row>
    <row r="52" spans="1:14" s="4" customFormat="1" ht="79.900000000000006" customHeight="1" x14ac:dyDescent="0.15">
      <c r="A52" s="16">
        <f t="shared" si="14"/>
        <v>43</v>
      </c>
      <c r="B52" s="69"/>
      <c r="C52" s="19"/>
      <c r="D52" s="24" t="s">
        <v>38</v>
      </c>
      <c r="E52" s="20" t="s">
        <v>118</v>
      </c>
      <c r="F52" s="21">
        <v>9.9</v>
      </c>
      <c r="G52" s="21">
        <v>12.9</v>
      </c>
      <c r="H52" s="20" t="s">
        <v>12</v>
      </c>
      <c r="I52" s="22" t="s">
        <v>35</v>
      </c>
      <c r="J52" s="46">
        <v>48</v>
      </c>
      <c r="K52" s="23">
        <f t="shared" si="15"/>
        <v>475.20000000000005</v>
      </c>
      <c r="L52" s="54"/>
      <c r="M52" s="21">
        <f t="shared" si="16"/>
        <v>0</v>
      </c>
      <c r="N52" s="18"/>
    </row>
    <row r="53" spans="1:14" s="4" customFormat="1" ht="79.900000000000006" customHeight="1" x14ac:dyDescent="0.15">
      <c r="A53" s="16">
        <f t="shared" si="14"/>
        <v>44</v>
      </c>
      <c r="B53" s="69"/>
      <c r="C53" s="19"/>
      <c r="D53" s="24" t="s">
        <v>39</v>
      </c>
      <c r="E53" s="20" t="s">
        <v>118</v>
      </c>
      <c r="F53" s="21">
        <v>9.9</v>
      </c>
      <c r="G53" s="21">
        <v>12.9</v>
      </c>
      <c r="H53" s="20" t="s">
        <v>12</v>
      </c>
      <c r="I53" s="22" t="s">
        <v>35</v>
      </c>
      <c r="J53" s="46">
        <v>48</v>
      </c>
      <c r="K53" s="23">
        <f t="shared" si="15"/>
        <v>475.20000000000005</v>
      </c>
      <c r="L53" s="54"/>
      <c r="M53" s="21">
        <f t="shared" si="16"/>
        <v>0</v>
      </c>
      <c r="N53" s="18"/>
    </row>
    <row r="54" spans="1:14" s="4" customFormat="1" ht="79.900000000000006" customHeight="1" x14ac:dyDescent="0.15">
      <c r="A54" s="16">
        <f t="shared" si="14"/>
        <v>45</v>
      </c>
      <c r="B54" s="69"/>
      <c r="C54" s="19"/>
      <c r="D54" s="24" t="s">
        <v>40</v>
      </c>
      <c r="E54" s="20" t="s">
        <v>118</v>
      </c>
      <c r="F54" s="21">
        <v>9.9</v>
      </c>
      <c r="G54" s="21">
        <v>12.9</v>
      </c>
      <c r="H54" s="20" t="s">
        <v>12</v>
      </c>
      <c r="I54" s="22" t="s">
        <v>35</v>
      </c>
      <c r="J54" s="46">
        <v>48</v>
      </c>
      <c r="K54" s="23">
        <f t="shared" si="15"/>
        <v>475.20000000000005</v>
      </c>
      <c r="L54" s="54"/>
      <c r="M54" s="21">
        <f t="shared" si="16"/>
        <v>0</v>
      </c>
      <c r="N54" s="18"/>
    </row>
    <row r="55" spans="1:14" s="4" customFormat="1" ht="79.900000000000006" customHeight="1" x14ac:dyDescent="0.15">
      <c r="A55" s="16">
        <f t="shared" si="14"/>
        <v>46</v>
      </c>
      <c r="B55" s="69"/>
      <c r="C55" s="19"/>
      <c r="D55" s="24" t="s">
        <v>41</v>
      </c>
      <c r="E55" s="20" t="s">
        <v>118</v>
      </c>
      <c r="F55" s="21">
        <v>9.9</v>
      </c>
      <c r="G55" s="21">
        <v>12.9</v>
      </c>
      <c r="H55" s="20" t="s">
        <v>12</v>
      </c>
      <c r="I55" s="22" t="s">
        <v>35</v>
      </c>
      <c r="J55" s="46">
        <v>48</v>
      </c>
      <c r="K55" s="23">
        <f t="shared" si="15"/>
        <v>475.20000000000005</v>
      </c>
      <c r="L55" s="54"/>
      <c r="M55" s="21">
        <f t="shared" si="16"/>
        <v>0</v>
      </c>
      <c r="N55" s="18"/>
    </row>
    <row r="56" spans="1:14" s="4" customFormat="1" ht="79.900000000000006" customHeight="1" x14ac:dyDescent="0.15">
      <c r="A56" s="16">
        <f t="shared" si="14"/>
        <v>47</v>
      </c>
      <c r="B56" s="69"/>
      <c r="C56" s="19"/>
      <c r="D56" s="24" t="s">
        <v>42</v>
      </c>
      <c r="E56" s="20" t="s">
        <v>118</v>
      </c>
      <c r="F56" s="21">
        <v>9.9</v>
      </c>
      <c r="G56" s="21">
        <v>12.9</v>
      </c>
      <c r="H56" s="20" t="s">
        <v>12</v>
      </c>
      <c r="I56" s="22" t="s">
        <v>35</v>
      </c>
      <c r="J56" s="46">
        <v>48</v>
      </c>
      <c r="K56" s="23">
        <f t="shared" si="15"/>
        <v>475.20000000000005</v>
      </c>
      <c r="L56" s="54"/>
      <c r="M56" s="21">
        <f t="shared" si="16"/>
        <v>0</v>
      </c>
      <c r="N56" s="18"/>
    </row>
    <row r="57" spans="1:14" s="4" customFormat="1" ht="79.900000000000006" customHeight="1" x14ac:dyDescent="0.15">
      <c r="A57" s="16">
        <f t="shared" si="14"/>
        <v>48</v>
      </c>
      <c r="B57" s="69"/>
      <c r="C57" s="19"/>
      <c r="D57" s="24" t="s">
        <v>43</v>
      </c>
      <c r="E57" s="20" t="s">
        <v>118</v>
      </c>
      <c r="F57" s="21">
        <v>9.9</v>
      </c>
      <c r="G57" s="21">
        <v>12.9</v>
      </c>
      <c r="H57" s="20" t="s">
        <v>12</v>
      </c>
      <c r="I57" s="22" t="s">
        <v>35</v>
      </c>
      <c r="J57" s="46">
        <v>48</v>
      </c>
      <c r="K57" s="23">
        <f t="shared" si="15"/>
        <v>475.20000000000005</v>
      </c>
      <c r="L57" s="54"/>
      <c r="M57" s="21">
        <f t="shared" si="16"/>
        <v>0</v>
      </c>
      <c r="N57" s="18"/>
    </row>
    <row r="58" spans="1:14" s="4" customFormat="1" ht="79.900000000000006" customHeight="1" x14ac:dyDescent="0.15">
      <c r="A58" s="16">
        <f t="shared" si="14"/>
        <v>49</v>
      </c>
      <c r="B58" s="69"/>
      <c r="C58" s="16"/>
      <c r="D58" s="24" t="s">
        <v>44</v>
      </c>
      <c r="E58" s="20" t="s">
        <v>118</v>
      </c>
      <c r="F58" s="21">
        <v>9.9</v>
      </c>
      <c r="G58" s="21">
        <v>12.9</v>
      </c>
      <c r="H58" s="20" t="s">
        <v>12</v>
      </c>
      <c r="I58" s="22" t="s">
        <v>35</v>
      </c>
      <c r="J58" s="46">
        <v>48</v>
      </c>
      <c r="K58" s="23">
        <f t="shared" si="15"/>
        <v>475.20000000000005</v>
      </c>
      <c r="L58" s="54"/>
      <c r="M58" s="21">
        <f t="shared" si="16"/>
        <v>0</v>
      </c>
      <c r="N58" s="18"/>
    </row>
    <row r="59" spans="1:14" s="4" customFormat="1" ht="79.900000000000006" customHeight="1" x14ac:dyDescent="0.15">
      <c r="A59" s="16">
        <f t="shared" si="14"/>
        <v>50</v>
      </c>
      <c r="B59" s="69"/>
      <c r="C59" s="19"/>
      <c r="D59" s="24" t="s">
        <v>45</v>
      </c>
      <c r="E59" s="20" t="s">
        <v>118</v>
      </c>
      <c r="F59" s="21">
        <v>9.9</v>
      </c>
      <c r="G59" s="21">
        <v>12.9</v>
      </c>
      <c r="H59" s="20" t="s">
        <v>12</v>
      </c>
      <c r="I59" s="22" t="s">
        <v>35</v>
      </c>
      <c r="J59" s="46">
        <v>48</v>
      </c>
      <c r="K59" s="23">
        <f t="shared" si="15"/>
        <v>475.20000000000005</v>
      </c>
      <c r="L59" s="54"/>
      <c r="M59" s="21">
        <f t="shared" si="16"/>
        <v>0</v>
      </c>
      <c r="N59" s="18"/>
    </row>
    <row r="60" spans="1:14" s="4" customFormat="1" ht="79.900000000000006" customHeight="1" x14ac:dyDescent="0.15">
      <c r="A60" s="16">
        <f t="shared" si="14"/>
        <v>51</v>
      </c>
      <c r="B60" s="69"/>
      <c r="C60" s="19"/>
      <c r="D60" s="24" t="s">
        <v>46</v>
      </c>
      <c r="E60" s="20" t="s">
        <v>118</v>
      </c>
      <c r="F60" s="21">
        <v>9.9</v>
      </c>
      <c r="G60" s="21">
        <v>12.9</v>
      </c>
      <c r="H60" s="20" t="s">
        <v>12</v>
      </c>
      <c r="I60" s="22" t="s">
        <v>35</v>
      </c>
      <c r="J60" s="46">
        <v>48</v>
      </c>
      <c r="K60" s="23">
        <f t="shared" si="15"/>
        <v>475.20000000000005</v>
      </c>
      <c r="L60" s="54"/>
      <c r="M60" s="21">
        <f t="shared" si="16"/>
        <v>0</v>
      </c>
      <c r="N60" s="18"/>
    </row>
    <row r="61" spans="1:14" s="4" customFormat="1" ht="79.900000000000006" customHeight="1" x14ac:dyDescent="0.15">
      <c r="A61" s="16">
        <f t="shared" si="14"/>
        <v>52</v>
      </c>
      <c r="B61" s="69"/>
      <c r="C61" s="19"/>
      <c r="D61" s="24" t="s">
        <v>47</v>
      </c>
      <c r="E61" s="20" t="s">
        <v>118</v>
      </c>
      <c r="F61" s="21">
        <v>9.9</v>
      </c>
      <c r="G61" s="21">
        <v>12.9</v>
      </c>
      <c r="H61" s="20" t="s">
        <v>12</v>
      </c>
      <c r="I61" s="22" t="s">
        <v>35</v>
      </c>
      <c r="J61" s="46">
        <v>48</v>
      </c>
      <c r="K61" s="23">
        <f t="shared" si="15"/>
        <v>475.20000000000005</v>
      </c>
      <c r="L61" s="54"/>
      <c r="M61" s="21">
        <f t="shared" si="16"/>
        <v>0</v>
      </c>
      <c r="N61" s="18"/>
    </row>
    <row r="62" spans="1:14" s="4" customFormat="1" ht="79.900000000000006" customHeight="1" x14ac:dyDescent="0.15">
      <c r="A62" s="16">
        <f t="shared" si="14"/>
        <v>53</v>
      </c>
      <c r="B62" s="70"/>
      <c r="C62" s="19"/>
      <c r="D62" s="24" t="s">
        <v>48</v>
      </c>
      <c r="E62" s="20" t="s">
        <v>118</v>
      </c>
      <c r="F62" s="21">
        <v>9.9</v>
      </c>
      <c r="G62" s="21">
        <v>12.9</v>
      </c>
      <c r="H62" s="20" t="s">
        <v>12</v>
      </c>
      <c r="I62" s="22" t="s">
        <v>35</v>
      </c>
      <c r="J62" s="46">
        <v>48</v>
      </c>
      <c r="K62" s="23">
        <f t="shared" si="15"/>
        <v>475.20000000000005</v>
      </c>
      <c r="L62" s="54"/>
      <c r="M62" s="21">
        <f t="shared" si="16"/>
        <v>0</v>
      </c>
      <c r="N62" s="18"/>
    </row>
    <row r="63" spans="1:14" s="2" customFormat="1" ht="66" customHeight="1" x14ac:dyDescent="0.15">
      <c r="A63" s="15" t="s">
        <v>0</v>
      </c>
      <c r="B63" s="15" t="s">
        <v>75</v>
      </c>
      <c r="C63" s="15" t="s">
        <v>1</v>
      </c>
      <c r="D63" s="15" t="s">
        <v>2</v>
      </c>
      <c r="E63" s="15" t="s">
        <v>3</v>
      </c>
      <c r="F63" s="15" t="s">
        <v>4</v>
      </c>
      <c r="G63" s="15" t="s">
        <v>5</v>
      </c>
      <c r="H63" s="15" t="s">
        <v>76</v>
      </c>
      <c r="I63" s="15" t="s">
        <v>6</v>
      </c>
      <c r="J63" s="15" t="s">
        <v>7</v>
      </c>
      <c r="K63" s="15" t="s">
        <v>8</v>
      </c>
      <c r="L63" s="52" t="s">
        <v>9</v>
      </c>
      <c r="M63" s="15" t="s">
        <v>10</v>
      </c>
      <c r="N63" s="15" t="s">
        <v>11</v>
      </c>
    </row>
    <row r="64" spans="1:14" s="4" customFormat="1" ht="129.94999999999999" customHeight="1" x14ac:dyDescent="0.15">
      <c r="A64" s="16">
        <f>ROW()-10</f>
        <v>54</v>
      </c>
      <c r="B64" s="72" t="s">
        <v>120</v>
      </c>
      <c r="C64" s="19"/>
      <c r="D64" s="24" t="s">
        <v>49</v>
      </c>
      <c r="E64" s="20" t="s">
        <v>121</v>
      </c>
      <c r="F64" s="21">
        <v>6.5</v>
      </c>
      <c r="G64" s="21">
        <v>9.8000000000000007</v>
      </c>
      <c r="H64" s="20" t="s">
        <v>175</v>
      </c>
      <c r="I64" s="25">
        <v>6971042242601</v>
      </c>
      <c r="J64" s="46">
        <v>24</v>
      </c>
      <c r="K64" s="23">
        <f>J64*F64</f>
        <v>156</v>
      </c>
      <c r="L64" s="54"/>
      <c r="M64" s="21">
        <f>K64*L64</f>
        <v>0</v>
      </c>
      <c r="N64" s="18"/>
    </row>
    <row r="65" spans="1:14" s="4" customFormat="1" ht="129.94999999999999" customHeight="1" x14ac:dyDescent="0.15">
      <c r="A65" s="16">
        <f t="shared" ref="A65:A67" si="17">ROW()-10</f>
        <v>55</v>
      </c>
      <c r="B65" s="83"/>
      <c r="C65" s="19"/>
      <c r="D65" s="24" t="s">
        <v>50</v>
      </c>
      <c r="E65" s="20" t="s">
        <v>121</v>
      </c>
      <c r="F65" s="21">
        <v>6.5</v>
      </c>
      <c r="G65" s="21">
        <v>9.8000000000000007</v>
      </c>
      <c r="H65" s="20" t="s">
        <v>175</v>
      </c>
      <c r="I65" s="25">
        <v>6971042242571</v>
      </c>
      <c r="J65" s="46">
        <v>24</v>
      </c>
      <c r="K65" s="23">
        <f>J65*F65</f>
        <v>156</v>
      </c>
      <c r="L65" s="54"/>
      <c r="M65" s="21">
        <f>K65*L65</f>
        <v>0</v>
      </c>
      <c r="N65" s="18"/>
    </row>
    <row r="66" spans="1:14" s="4" customFormat="1" ht="129.94999999999999" customHeight="1" x14ac:dyDescent="0.15">
      <c r="A66" s="16">
        <f t="shared" si="17"/>
        <v>56</v>
      </c>
      <c r="B66" s="83"/>
      <c r="C66" s="19"/>
      <c r="D66" s="24" t="s">
        <v>51</v>
      </c>
      <c r="E66" s="20" t="s">
        <v>121</v>
      </c>
      <c r="F66" s="21">
        <v>6.5</v>
      </c>
      <c r="G66" s="21">
        <v>9.8000000000000007</v>
      </c>
      <c r="H66" s="20" t="s">
        <v>175</v>
      </c>
      <c r="I66" s="25">
        <v>6971042242588</v>
      </c>
      <c r="J66" s="46">
        <v>24</v>
      </c>
      <c r="K66" s="23">
        <f>J66*F66</f>
        <v>156</v>
      </c>
      <c r="L66" s="54"/>
      <c r="M66" s="21">
        <f>K66*L66</f>
        <v>0</v>
      </c>
      <c r="N66" s="18"/>
    </row>
    <row r="67" spans="1:14" s="4" customFormat="1" ht="129.94999999999999" customHeight="1" x14ac:dyDescent="0.15">
      <c r="A67" s="16">
        <f t="shared" si="17"/>
        <v>57</v>
      </c>
      <c r="B67" s="83"/>
      <c r="C67" s="19"/>
      <c r="D67" s="24" t="s">
        <v>52</v>
      </c>
      <c r="E67" s="20" t="s">
        <v>121</v>
      </c>
      <c r="F67" s="21">
        <v>6.5</v>
      </c>
      <c r="G67" s="21">
        <v>9.8000000000000007</v>
      </c>
      <c r="H67" s="20" t="s">
        <v>175</v>
      </c>
      <c r="I67" s="25">
        <v>6971042242595</v>
      </c>
      <c r="J67" s="46">
        <v>24</v>
      </c>
      <c r="K67" s="23">
        <f>J67*F67</f>
        <v>156</v>
      </c>
      <c r="L67" s="54"/>
      <c r="M67" s="21">
        <f>K67*L67</f>
        <v>0</v>
      </c>
      <c r="N67" s="18"/>
    </row>
    <row r="68" spans="1:14" s="2" customFormat="1" ht="66" customHeight="1" x14ac:dyDescent="0.15">
      <c r="A68" s="15" t="s">
        <v>0</v>
      </c>
      <c r="B68" s="15" t="s">
        <v>75</v>
      </c>
      <c r="C68" s="15" t="s">
        <v>1</v>
      </c>
      <c r="D68" s="15" t="s">
        <v>2</v>
      </c>
      <c r="E68" s="15" t="s">
        <v>3</v>
      </c>
      <c r="F68" s="15" t="s">
        <v>4</v>
      </c>
      <c r="G68" s="15" t="s">
        <v>5</v>
      </c>
      <c r="H68" s="15" t="s">
        <v>76</v>
      </c>
      <c r="I68" s="15" t="s">
        <v>6</v>
      </c>
      <c r="J68" s="15" t="s">
        <v>7</v>
      </c>
      <c r="K68" s="15" t="s">
        <v>8</v>
      </c>
      <c r="L68" s="52" t="s">
        <v>9</v>
      </c>
      <c r="M68" s="15" t="s">
        <v>10</v>
      </c>
      <c r="N68" s="15" t="s">
        <v>11</v>
      </c>
    </row>
    <row r="69" spans="1:14" s="4" customFormat="1" ht="167.45" customHeight="1" x14ac:dyDescent="0.15">
      <c r="A69" s="16">
        <f>ROW()-11</f>
        <v>58</v>
      </c>
      <c r="B69" s="72" t="s">
        <v>143</v>
      </c>
      <c r="C69" s="19"/>
      <c r="D69" s="24" t="s">
        <v>55</v>
      </c>
      <c r="E69" s="20" t="s">
        <v>144</v>
      </c>
      <c r="F69" s="21">
        <v>6.5</v>
      </c>
      <c r="G69" s="21">
        <v>9.8000000000000007</v>
      </c>
      <c r="H69" s="20" t="s">
        <v>175</v>
      </c>
      <c r="I69" s="25">
        <v>6971042242502</v>
      </c>
      <c r="J69" s="26" t="s">
        <v>57</v>
      </c>
      <c r="K69" s="23">
        <f>F69*6*12</f>
        <v>468</v>
      </c>
      <c r="L69" s="54"/>
      <c r="M69" s="21">
        <f>K69*L69</f>
        <v>0</v>
      </c>
      <c r="N69" s="27"/>
    </row>
    <row r="70" spans="1:14" s="4" customFormat="1" ht="167.45" customHeight="1" x14ac:dyDescent="0.15">
      <c r="A70" s="16">
        <f t="shared" ref="A70:A72" si="18">ROW()-11</f>
        <v>59</v>
      </c>
      <c r="B70" s="72"/>
      <c r="C70" s="19"/>
      <c r="D70" s="24" t="s">
        <v>58</v>
      </c>
      <c r="E70" s="20" t="s">
        <v>56</v>
      </c>
      <c r="F70" s="21">
        <v>6.5</v>
      </c>
      <c r="G70" s="21">
        <v>9.8000000000000007</v>
      </c>
      <c r="H70" s="20" t="s">
        <v>175</v>
      </c>
      <c r="I70" s="25">
        <v>6971042242519</v>
      </c>
      <c r="J70" s="26" t="s">
        <v>57</v>
      </c>
      <c r="K70" s="23">
        <f>F70*6*12</f>
        <v>468</v>
      </c>
      <c r="L70" s="54"/>
      <c r="M70" s="21">
        <f>K70*L70</f>
        <v>0</v>
      </c>
      <c r="N70" s="27"/>
    </row>
    <row r="71" spans="1:14" s="4" customFormat="1" ht="167.45" customHeight="1" x14ac:dyDescent="0.15">
      <c r="A71" s="16">
        <f t="shared" si="18"/>
        <v>60</v>
      </c>
      <c r="B71" s="72"/>
      <c r="C71" s="19"/>
      <c r="D71" s="24" t="s">
        <v>59</v>
      </c>
      <c r="E71" s="20" t="s">
        <v>56</v>
      </c>
      <c r="F71" s="21">
        <v>6.5</v>
      </c>
      <c r="G71" s="21">
        <v>9.8000000000000007</v>
      </c>
      <c r="H71" s="20" t="s">
        <v>175</v>
      </c>
      <c r="I71" s="25">
        <v>6971042242526</v>
      </c>
      <c r="J71" s="26" t="s">
        <v>57</v>
      </c>
      <c r="K71" s="23">
        <f>F71*6*12</f>
        <v>468</v>
      </c>
      <c r="L71" s="54"/>
      <c r="M71" s="21">
        <f>K71*L71</f>
        <v>0</v>
      </c>
      <c r="N71" s="27"/>
    </row>
    <row r="72" spans="1:14" s="4" customFormat="1" ht="167.45" customHeight="1" x14ac:dyDescent="0.15">
      <c r="A72" s="16">
        <f t="shared" si="18"/>
        <v>61</v>
      </c>
      <c r="B72" s="72"/>
      <c r="C72" s="19"/>
      <c r="D72" s="24" t="s">
        <v>60</v>
      </c>
      <c r="E72" s="20" t="s">
        <v>56</v>
      </c>
      <c r="F72" s="21">
        <v>6.5</v>
      </c>
      <c r="G72" s="21">
        <v>9.8000000000000007</v>
      </c>
      <c r="H72" s="20" t="s">
        <v>175</v>
      </c>
      <c r="I72" s="25"/>
      <c r="J72" s="26" t="s">
        <v>57</v>
      </c>
      <c r="K72" s="23">
        <f>F72*6*12</f>
        <v>468</v>
      </c>
      <c r="L72" s="54"/>
      <c r="M72" s="21">
        <f>K72*L72</f>
        <v>0</v>
      </c>
      <c r="N72" s="27"/>
    </row>
    <row r="73" spans="1:14" s="2" customFormat="1" ht="66" customHeight="1" x14ac:dyDescent="0.15">
      <c r="A73" s="15" t="s">
        <v>0</v>
      </c>
      <c r="B73" s="15" t="s">
        <v>75</v>
      </c>
      <c r="C73" s="15" t="s">
        <v>1</v>
      </c>
      <c r="D73" s="15" t="s">
        <v>2</v>
      </c>
      <c r="E73" s="15" t="s">
        <v>3</v>
      </c>
      <c r="F73" s="15" t="s">
        <v>4</v>
      </c>
      <c r="G73" s="15" t="s">
        <v>5</v>
      </c>
      <c r="H73" s="15" t="s">
        <v>76</v>
      </c>
      <c r="I73" s="15" t="s">
        <v>6</v>
      </c>
      <c r="J73" s="15" t="s">
        <v>7</v>
      </c>
      <c r="K73" s="15" t="s">
        <v>8</v>
      </c>
      <c r="L73" s="52" t="s">
        <v>9</v>
      </c>
      <c r="M73" s="15" t="s">
        <v>10</v>
      </c>
      <c r="N73" s="15" t="s">
        <v>11</v>
      </c>
    </row>
    <row r="74" spans="1:14" s="4" customFormat="1" ht="133.5" customHeight="1" x14ac:dyDescent="0.15">
      <c r="A74" s="16">
        <f>ROW()-12</f>
        <v>62</v>
      </c>
      <c r="B74" s="72" t="s">
        <v>141</v>
      </c>
      <c r="C74" s="19"/>
      <c r="D74" s="24" t="s">
        <v>61</v>
      </c>
      <c r="E74" s="20" t="s">
        <v>142</v>
      </c>
      <c r="F74" s="21">
        <v>4.5999999999999996</v>
      </c>
      <c r="G74" s="21">
        <v>6.9</v>
      </c>
      <c r="H74" s="20" t="s">
        <v>12</v>
      </c>
      <c r="I74" s="25">
        <v>6971042242731</v>
      </c>
      <c r="J74" s="30">
        <v>96</v>
      </c>
      <c r="K74" s="23">
        <f>J74*F74</f>
        <v>441.59999999999997</v>
      </c>
      <c r="L74" s="54"/>
      <c r="M74" s="21">
        <f>K74*L74</f>
        <v>0</v>
      </c>
      <c r="N74" s="27"/>
    </row>
    <row r="75" spans="1:14" s="4" customFormat="1" ht="133.5" customHeight="1" x14ac:dyDescent="0.15">
      <c r="A75" s="16">
        <f t="shared" ref="A75:A77" si="19">ROW()-12</f>
        <v>63</v>
      </c>
      <c r="B75" s="72"/>
      <c r="C75" s="19"/>
      <c r="D75" s="24" t="s">
        <v>63</v>
      </c>
      <c r="E75" s="20" t="s">
        <v>62</v>
      </c>
      <c r="F75" s="21">
        <v>4.5999999999999996</v>
      </c>
      <c r="G75" s="21">
        <v>6.9</v>
      </c>
      <c r="H75" s="20" t="s">
        <v>12</v>
      </c>
      <c r="I75" s="25">
        <v>6971042242748</v>
      </c>
      <c r="J75" s="30">
        <v>96</v>
      </c>
      <c r="K75" s="23">
        <f>J75*F75</f>
        <v>441.59999999999997</v>
      </c>
      <c r="L75" s="54"/>
      <c r="M75" s="21">
        <f>K75*L75</f>
        <v>0</v>
      </c>
      <c r="N75" s="27"/>
    </row>
    <row r="76" spans="1:14" s="4" customFormat="1" ht="133.5" customHeight="1" x14ac:dyDescent="0.15">
      <c r="A76" s="16">
        <f t="shared" si="19"/>
        <v>64</v>
      </c>
      <c r="B76" s="72"/>
      <c r="C76" s="19"/>
      <c r="D76" s="24" t="s">
        <v>64</v>
      </c>
      <c r="E76" s="20" t="s">
        <v>62</v>
      </c>
      <c r="F76" s="21">
        <v>4.5999999999999996</v>
      </c>
      <c r="G76" s="21">
        <v>6.9</v>
      </c>
      <c r="H76" s="20" t="s">
        <v>12</v>
      </c>
      <c r="I76" s="25">
        <v>6971042242755</v>
      </c>
      <c r="J76" s="30">
        <v>96</v>
      </c>
      <c r="K76" s="23">
        <f>J76*F76</f>
        <v>441.59999999999997</v>
      </c>
      <c r="L76" s="54"/>
      <c r="M76" s="21">
        <f>K76*L76</f>
        <v>0</v>
      </c>
      <c r="N76" s="27"/>
    </row>
    <row r="77" spans="1:14" s="4" customFormat="1" ht="133.5" customHeight="1" x14ac:dyDescent="0.15">
      <c r="A77" s="16">
        <f t="shared" si="19"/>
        <v>65</v>
      </c>
      <c r="B77" s="72"/>
      <c r="C77" s="19"/>
      <c r="D77" s="24" t="s">
        <v>65</v>
      </c>
      <c r="E77" s="20" t="s">
        <v>62</v>
      </c>
      <c r="F77" s="21">
        <v>4.5999999999999996</v>
      </c>
      <c r="G77" s="21">
        <v>6.9</v>
      </c>
      <c r="H77" s="20" t="s">
        <v>12</v>
      </c>
      <c r="I77" s="25">
        <v>6971042242762</v>
      </c>
      <c r="J77" s="30">
        <v>96</v>
      </c>
      <c r="K77" s="23">
        <f>J77*F77</f>
        <v>441.59999999999997</v>
      </c>
      <c r="L77" s="54"/>
      <c r="M77" s="21">
        <f>K77*L77</f>
        <v>0</v>
      </c>
      <c r="N77" s="27"/>
    </row>
    <row r="78" spans="1:14" s="2" customFormat="1" ht="66" customHeight="1" x14ac:dyDescent="0.15">
      <c r="A78" s="15" t="s">
        <v>0</v>
      </c>
      <c r="B78" s="15" t="s">
        <v>75</v>
      </c>
      <c r="C78" s="15" t="s">
        <v>1</v>
      </c>
      <c r="D78" s="15" t="s">
        <v>2</v>
      </c>
      <c r="E78" s="15" t="s">
        <v>3</v>
      </c>
      <c r="F78" s="15" t="s">
        <v>4</v>
      </c>
      <c r="G78" s="15" t="s">
        <v>5</v>
      </c>
      <c r="H78" s="15" t="s">
        <v>76</v>
      </c>
      <c r="I78" s="15" t="s">
        <v>6</v>
      </c>
      <c r="J78" s="15" t="s">
        <v>7</v>
      </c>
      <c r="K78" s="15" t="s">
        <v>8</v>
      </c>
      <c r="L78" s="52" t="s">
        <v>9</v>
      </c>
      <c r="M78" s="15" t="s">
        <v>10</v>
      </c>
      <c r="N78" s="15" t="s">
        <v>11</v>
      </c>
    </row>
    <row r="79" spans="1:14" s="4" customFormat="1" ht="128.85" customHeight="1" x14ac:dyDescent="0.15">
      <c r="A79" s="16">
        <f>ROW()-13</f>
        <v>66</v>
      </c>
      <c r="B79" s="72" t="s">
        <v>140</v>
      </c>
      <c r="C79" s="19"/>
      <c r="D79" s="24" t="s">
        <v>219</v>
      </c>
      <c r="E79" s="20" t="s">
        <v>66</v>
      </c>
      <c r="F79" s="29">
        <v>24</v>
      </c>
      <c r="G79" s="29">
        <v>36</v>
      </c>
      <c r="H79" s="20" t="s">
        <v>12</v>
      </c>
      <c r="I79" s="25">
        <v>6971042244117</v>
      </c>
      <c r="J79" s="26" t="s">
        <v>67</v>
      </c>
      <c r="K79" s="28">
        <f>15*F79</f>
        <v>360</v>
      </c>
      <c r="L79" s="54"/>
      <c r="M79" s="29">
        <f>K79*L79</f>
        <v>0</v>
      </c>
      <c r="N79" s="27"/>
    </row>
    <row r="80" spans="1:14" s="4" customFormat="1" ht="128.85" customHeight="1" x14ac:dyDescent="0.15">
      <c r="A80" s="16">
        <f t="shared" ref="A80:A82" si="20">ROW()-13</f>
        <v>67</v>
      </c>
      <c r="B80" s="72"/>
      <c r="C80" s="19"/>
      <c r="D80" s="24" t="s">
        <v>220</v>
      </c>
      <c r="E80" s="20" t="s">
        <v>66</v>
      </c>
      <c r="F80" s="29">
        <v>24</v>
      </c>
      <c r="G80" s="29">
        <v>36</v>
      </c>
      <c r="H80" s="20" t="s">
        <v>12</v>
      </c>
      <c r="I80" s="25">
        <v>6971042244124</v>
      </c>
      <c r="J80" s="26" t="s">
        <v>67</v>
      </c>
      <c r="K80" s="28">
        <f>15*F80</f>
        <v>360</v>
      </c>
      <c r="L80" s="54"/>
      <c r="M80" s="29">
        <f>K80*L80</f>
        <v>0</v>
      </c>
      <c r="N80" s="27"/>
    </row>
    <row r="81" spans="1:14" s="4" customFormat="1" ht="128.85" customHeight="1" x14ac:dyDescent="0.15">
      <c r="A81" s="16">
        <f t="shared" si="20"/>
        <v>68</v>
      </c>
      <c r="B81" s="72"/>
      <c r="C81" s="19"/>
      <c r="D81" s="24" t="s">
        <v>221</v>
      </c>
      <c r="E81" s="20" t="s">
        <v>66</v>
      </c>
      <c r="F81" s="29">
        <v>24</v>
      </c>
      <c r="G81" s="29">
        <v>36</v>
      </c>
      <c r="H81" s="20" t="s">
        <v>12</v>
      </c>
      <c r="I81" s="25">
        <v>6971042244100</v>
      </c>
      <c r="J81" s="26" t="s">
        <v>67</v>
      </c>
      <c r="K81" s="28">
        <f>15*F81</f>
        <v>360</v>
      </c>
      <c r="L81" s="54"/>
      <c r="M81" s="29">
        <f>K81*L81</f>
        <v>0</v>
      </c>
      <c r="N81" s="27"/>
    </row>
    <row r="82" spans="1:14" s="4" customFormat="1" ht="128.85" customHeight="1" x14ac:dyDescent="0.15">
      <c r="A82" s="16">
        <f t="shared" si="20"/>
        <v>69</v>
      </c>
      <c r="B82" s="72"/>
      <c r="C82" s="19"/>
      <c r="D82" s="24" t="s">
        <v>222</v>
      </c>
      <c r="E82" s="20" t="s">
        <v>66</v>
      </c>
      <c r="F82" s="29">
        <v>24</v>
      </c>
      <c r="G82" s="29">
        <v>36</v>
      </c>
      <c r="H82" s="20" t="s">
        <v>12</v>
      </c>
      <c r="I82" s="25">
        <v>6971042244131</v>
      </c>
      <c r="J82" s="26" t="s">
        <v>67</v>
      </c>
      <c r="K82" s="28">
        <f>15*F82</f>
        <v>360</v>
      </c>
      <c r="L82" s="54"/>
      <c r="M82" s="29">
        <f>K82*L82</f>
        <v>0</v>
      </c>
      <c r="N82" s="27"/>
    </row>
    <row r="83" spans="1:14" s="2" customFormat="1" ht="66" customHeight="1" x14ac:dyDescent="0.15">
      <c r="A83" s="15" t="s">
        <v>0</v>
      </c>
      <c r="B83" s="15" t="s">
        <v>75</v>
      </c>
      <c r="C83" s="15" t="s">
        <v>1</v>
      </c>
      <c r="D83" s="15" t="s">
        <v>2</v>
      </c>
      <c r="E83" s="15" t="s">
        <v>3</v>
      </c>
      <c r="F83" s="15" t="s">
        <v>4</v>
      </c>
      <c r="G83" s="15" t="s">
        <v>5</v>
      </c>
      <c r="H83" s="15" t="s">
        <v>76</v>
      </c>
      <c r="I83" s="15" t="s">
        <v>6</v>
      </c>
      <c r="J83" s="15" t="s">
        <v>7</v>
      </c>
      <c r="K83" s="15" t="s">
        <v>8</v>
      </c>
      <c r="L83" s="52" t="s">
        <v>9</v>
      </c>
      <c r="M83" s="15" t="s">
        <v>10</v>
      </c>
      <c r="N83" s="15" t="s">
        <v>11</v>
      </c>
    </row>
    <row r="84" spans="1:14" s="4" customFormat="1" ht="126" customHeight="1" x14ac:dyDescent="0.15">
      <c r="A84" s="16">
        <f>ROW()-14</f>
        <v>70</v>
      </c>
      <c r="B84" s="72" t="s">
        <v>139</v>
      </c>
      <c r="C84" s="19"/>
      <c r="D84" s="24" t="s">
        <v>145</v>
      </c>
      <c r="E84" s="20" t="s">
        <v>80</v>
      </c>
      <c r="F84" s="21">
        <v>9.9</v>
      </c>
      <c r="G84" s="21">
        <v>12.9</v>
      </c>
      <c r="H84" s="20" t="s">
        <v>12</v>
      </c>
      <c r="I84" s="25"/>
      <c r="J84" s="46">
        <v>24</v>
      </c>
      <c r="K84" s="23">
        <f>J84*F84</f>
        <v>237.60000000000002</v>
      </c>
      <c r="L84" s="54"/>
      <c r="M84" s="21">
        <f>K84*L84</f>
        <v>0</v>
      </c>
      <c r="N84" s="27"/>
    </row>
    <row r="85" spans="1:14" s="4" customFormat="1" ht="126" customHeight="1" x14ac:dyDescent="0.15">
      <c r="A85" s="16">
        <f t="shared" ref="A85:A87" si="21">ROW()-14</f>
        <v>71</v>
      </c>
      <c r="B85" s="72"/>
      <c r="C85" s="19"/>
      <c r="D85" s="24" t="s">
        <v>146</v>
      </c>
      <c r="E85" s="20" t="s">
        <v>80</v>
      </c>
      <c r="F85" s="21">
        <v>9.9</v>
      </c>
      <c r="G85" s="21">
        <v>12.9</v>
      </c>
      <c r="H85" s="20" t="s">
        <v>12</v>
      </c>
      <c r="I85" s="25"/>
      <c r="J85" s="46">
        <v>24</v>
      </c>
      <c r="K85" s="23">
        <f>J85*F85</f>
        <v>237.60000000000002</v>
      </c>
      <c r="L85" s="54"/>
      <c r="M85" s="21">
        <f>K85*L85</f>
        <v>0</v>
      </c>
      <c r="N85" s="27"/>
    </row>
    <row r="86" spans="1:14" s="4" customFormat="1" ht="126" customHeight="1" x14ac:dyDescent="0.15">
      <c r="A86" s="16">
        <f t="shared" si="21"/>
        <v>72</v>
      </c>
      <c r="B86" s="72"/>
      <c r="C86" s="19"/>
      <c r="D86" s="24" t="s">
        <v>147</v>
      </c>
      <c r="E86" s="20" t="s">
        <v>80</v>
      </c>
      <c r="F86" s="21">
        <v>9.9</v>
      </c>
      <c r="G86" s="21">
        <v>12.9</v>
      </c>
      <c r="H86" s="20" t="s">
        <v>12</v>
      </c>
      <c r="I86" s="25"/>
      <c r="J86" s="46">
        <v>24</v>
      </c>
      <c r="K86" s="23">
        <f>J86*F86</f>
        <v>237.60000000000002</v>
      </c>
      <c r="L86" s="54"/>
      <c r="M86" s="21">
        <f>K86*L86</f>
        <v>0</v>
      </c>
      <c r="N86" s="27"/>
    </row>
    <row r="87" spans="1:14" s="4" customFormat="1" ht="126" customHeight="1" x14ac:dyDescent="0.15">
      <c r="A87" s="16">
        <f t="shared" si="21"/>
        <v>73</v>
      </c>
      <c r="B87" s="72"/>
      <c r="C87" s="19"/>
      <c r="D87" s="24" t="s">
        <v>148</v>
      </c>
      <c r="E87" s="20" t="s">
        <v>80</v>
      </c>
      <c r="F87" s="21">
        <v>9.9</v>
      </c>
      <c r="G87" s="21">
        <v>12.9</v>
      </c>
      <c r="H87" s="20" t="s">
        <v>12</v>
      </c>
      <c r="I87" s="25"/>
      <c r="J87" s="46">
        <v>24</v>
      </c>
      <c r="K87" s="23">
        <f>J87*F87</f>
        <v>237.60000000000002</v>
      </c>
      <c r="L87" s="54"/>
      <c r="M87" s="21">
        <f>K87*L87</f>
        <v>0</v>
      </c>
      <c r="N87" s="27"/>
    </row>
    <row r="88" spans="1:14" s="2" customFormat="1" ht="66" customHeight="1" x14ac:dyDescent="0.15">
      <c r="A88" s="15" t="s">
        <v>0</v>
      </c>
      <c r="B88" s="15" t="s">
        <v>75</v>
      </c>
      <c r="C88" s="15" t="s">
        <v>1</v>
      </c>
      <c r="D88" s="15" t="s">
        <v>2</v>
      </c>
      <c r="E88" s="15" t="s">
        <v>3</v>
      </c>
      <c r="F88" s="15" t="s">
        <v>4</v>
      </c>
      <c r="G88" s="15" t="s">
        <v>5</v>
      </c>
      <c r="H88" s="15" t="s">
        <v>76</v>
      </c>
      <c r="I88" s="15" t="s">
        <v>6</v>
      </c>
      <c r="J88" s="15" t="s">
        <v>7</v>
      </c>
      <c r="K88" s="15" t="s">
        <v>8</v>
      </c>
      <c r="L88" s="52" t="s">
        <v>9</v>
      </c>
      <c r="M88" s="15" t="s">
        <v>10</v>
      </c>
      <c r="N88" s="15" t="s">
        <v>11</v>
      </c>
    </row>
    <row r="89" spans="1:14" s="4" customFormat="1" ht="144.94999999999999" customHeight="1" x14ac:dyDescent="0.15">
      <c r="A89" s="16">
        <f>ROW()-15</f>
        <v>74</v>
      </c>
      <c r="B89" s="72" t="s">
        <v>137</v>
      </c>
      <c r="C89" s="19"/>
      <c r="D89" s="24" t="s">
        <v>223</v>
      </c>
      <c r="E89" s="20" t="s">
        <v>138</v>
      </c>
      <c r="F89" s="21">
        <v>12.8</v>
      </c>
      <c r="G89" s="21">
        <v>15.8</v>
      </c>
      <c r="H89" s="20" t="s">
        <v>12</v>
      </c>
      <c r="I89" s="25"/>
      <c r="J89" s="60">
        <v>24</v>
      </c>
      <c r="K89" s="23">
        <f>J89*F89</f>
        <v>307.20000000000005</v>
      </c>
      <c r="L89" s="54"/>
      <c r="M89" s="21">
        <f>K89*L89</f>
        <v>0</v>
      </c>
      <c r="N89" s="27"/>
    </row>
    <row r="90" spans="1:14" s="4" customFormat="1" ht="144.94999999999999" customHeight="1" x14ac:dyDescent="0.15">
      <c r="A90" s="16">
        <f t="shared" ref="A90:A92" si="22">ROW()-15</f>
        <v>75</v>
      </c>
      <c r="B90" s="72"/>
      <c r="C90" s="19"/>
      <c r="D90" s="24" t="s">
        <v>224</v>
      </c>
      <c r="E90" s="20" t="s">
        <v>138</v>
      </c>
      <c r="F90" s="21">
        <v>12.8</v>
      </c>
      <c r="G90" s="21">
        <v>15.8</v>
      </c>
      <c r="H90" s="20" t="s">
        <v>12</v>
      </c>
      <c r="I90" s="25"/>
      <c r="J90" s="60">
        <v>24</v>
      </c>
      <c r="K90" s="23">
        <f>J90*F90</f>
        <v>307.20000000000005</v>
      </c>
      <c r="L90" s="54"/>
      <c r="M90" s="21">
        <f>K90*L90</f>
        <v>0</v>
      </c>
      <c r="N90" s="27"/>
    </row>
    <row r="91" spans="1:14" s="4" customFormat="1" ht="144.94999999999999" customHeight="1" x14ac:dyDescent="0.15">
      <c r="A91" s="16">
        <f t="shared" si="22"/>
        <v>76</v>
      </c>
      <c r="B91" s="72"/>
      <c r="C91" s="19"/>
      <c r="D91" s="24" t="s">
        <v>225</v>
      </c>
      <c r="E91" s="20" t="s">
        <v>138</v>
      </c>
      <c r="F91" s="21">
        <v>12.8</v>
      </c>
      <c r="G91" s="21">
        <v>15.8</v>
      </c>
      <c r="H91" s="20" t="s">
        <v>12</v>
      </c>
      <c r="I91" s="25"/>
      <c r="J91" s="60">
        <v>24</v>
      </c>
      <c r="K91" s="23">
        <f>J91*F91</f>
        <v>307.20000000000005</v>
      </c>
      <c r="L91" s="54"/>
      <c r="M91" s="21">
        <f>K91*L91</f>
        <v>0</v>
      </c>
      <c r="N91" s="27"/>
    </row>
    <row r="92" spans="1:14" s="4" customFormat="1" ht="144.94999999999999" customHeight="1" x14ac:dyDescent="0.15">
      <c r="A92" s="16">
        <f t="shared" si="22"/>
        <v>77</v>
      </c>
      <c r="B92" s="72"/>
      <c r="C92" s="19"/>
      <c r="D92" s="24" t="s">
        <v>226</v>
      </c>
      <c r="E92" s="20" t="s">
        <v>138</v>
      </c>
      <c r="F92" s="21">
        <v>12.8</v>
      </c>
      <c r="G92" s="21">
        <v>15.8</v>
      </c>
      <c r="H92" s="20" t="s">
        <v>12</v>
      </c>
      <c r="I92" s="25"/>
      <c r="J92" s="60">
        <v>24</v>
      </c>
      <c r="K92" s="23">
        <f>J92*F92</f>
        <v>307.20000000000005</v>
      </c>
      <c r="L92" s="54"/>
      <c r="M92" s="21">
        <f>K92*L92</f>
        <v>0</v>
      </c>
      <c r="N92" s="27"/>
    </row>
    <row r="93" spans="1:14" s="2" customFormat="1" ht="66" customHeight="1" x14ac:dyDescent="0.15">
      <c r="A93" s="15" t="s">
        <v>0</v>
      </c>
      <c r="B93" s="15" t="s">
        <v>75</v>
      </c>
      <c r="C93" s="15" t="s">
        <v>1</v>
      </c>
      <c r="D93" s="15" t="s">
        <v>2</v>
      </c>
      <c r="E93" s="15" t="s">
        <v>3</v>
      </c>
      <c r="F93" s="15" t="s">
        <v>4</v>
      </c>
      <c r="G93" s="15" t="s">
        <v>5</v>
      </c>
      <c r="H93" s="15" t="s">
        <v>76</v>
      </c>
      <c r="I93" s="15" t="s">
        <v>6</v>
      </c>
      <c r="J93" s="15" t="s">
        <v>7</v>
      </c>
      <c r="K93" s="15" t="s">
        <v>8</v>
      </c>
      <c r="L93" s="52" t="s">
        <v>9</v>
      </c>
      <c r="M93" s="15" t="s">
        <v>10</v>
      </c>
      <c r="N93" s="15" t="s">
        <v>11</v>
      </c>
    </row>
    <row r="94" spans="1:14" s="4" customFormat="1" ht="164.45" customHeight="1" x14ac:dyDescent="0.15">
      <c r="A94" s="16">
        <f>ROW()-16</f>
        <v>78</v>
      </c>
      <c r="B94" s="72" t="s">
        <v>136</v>
      </c>
      <c r="C94" s="19"/>
      <c r="D94" s="24" t="s">
        <v>130</v>
      </c>
      <c r="E94" s="20" t="s">
        <v>68</v>
      </c>
      <c r="F94" s="20">
        <v>16</v>
      </c>
      <c r="G94" s="20">
        <v>19.899999999999999</v>
      </c>
      <c r="H94" s="20" t="s">
        <v>12</v>
      </c>
      <c r="I94" s="25"/>
      <c r="J94" s="26" t="s">
        <v>129</v>
      </c>
      <c r="K94" s="28">
        <f t="shared" ref="K94:K99" si="23">24*F94</f>
        <v>384</v>
      </c>
      <c r="L94" s="54"/>
      <c r="M94" s="29">
        <f t="shared" ref="M94:M99" si="24">K94*L94</f>
        <v>0</v>
      </c>
      <c r="N94" s="27"/>
    </row>
    <row r="95" spans="1:14" s="4" customFormat="1" ht="164.45" customHeight="1" x14ac:dyDescent="0.15">
      <c r="A95" s="16">
        <f t="shared" ref="A95:A99" si="25">ROW()-16</f>
        <v>79</v>
      </c>
      <c r="B95" s="72"/>
      <c r="C95" s="19"/>
      <c r="D95" s="24" t="s">
        <v>131</v>
      </c>
      <c r="E95" s="20" t="s">
        <v>68</v>
      </c>
      <c r="F95" s="20">
        <v>16</v>
      </c>
      <c r="G95" s="20">
        <v>19.899999999999999</v>
      </c>
      <c r="H95" s="20" t="s">
        <v>12</v>
      </c>
      <c r="I95" s="25"/>
      <c r="J95" s="26" t="s">
        <v>129</v>
      </c>
      <c r="K95" s="28">
        <f t="shared" si="23"/>
        <v>384</v>
      </c>
      <c r="L95" s="54"/>
      <c r="M95" s="29">
        <f t="shared" si="24"/>
        <v>0</v>
      </c>
      <c r="N95" s="27"/>
    </row>
    <row r="96" spans="1:14" s="4" customFormat="1" ht="164.45" customHeight="1" x14ac:dyDescent="0.15">
      <c r="A96" s="16">
        <f t="shared" si="25"/>
        <v>80</v>
      </c>
      <c r="B96" s="72"/>
      <c r="C96" s="19"/>
      <c r="D96" s="24" t="s">
        <v>132</v>
      </c>
      <c r="E96" s="20" t="s">
        <v>68</v>
      </c>
      <c r="F96" s="20">
        <v>16</v>
      </c>
      <c r="G96" s="20">
        <v>19.899999999999999</v>
      </c>
      <c r="H96" s="20" t="s">
        <v>12</v>
      </c>
      <c r="I96" s="25"/>
      <c r="J96" s="26" t="s">
        <v>129</v>
      </c>
      <c r="K96" s="28">
        <f t="shared" si="23"/>
        <v>384</v>
      </c>
      <c r="L96" s="54"/>
      <c r="M96" s="29">
        <f t="shared" si="24"/>
        <v>0</v>
      </c>
      <c r="N96" s="27"/>
    </row>
    <row r="97" spans="1:14" s="4" customFormat="1" ht="164.45" customHeight="1" x14ac:dyDescent="0.15">
      <c r="A97" s="16">
        <f t="shared" si="25"/>
        <v>81</v>
      </c>
      <c r="B97" s="72"/>
      <c r="C97" s="19"/>
      <c r="D97" s="24" t="s">
        <v>133</v>
      </c>
      <c r="E97" s="20" t="s">
        <v>68</v>
      </c>
      <c r="F97" s="20">
        <v>16</v>
      </c>
      <c r="G97" s="20">
        <v>19.899999999999999</v>
      </c>
      <c r="H97" s="20" t="s">
        <v>12</v>
      </c>
      <c r="I97" s="25"/>
      <c r="J97" s="26" t="s">
        <v>129</v>
      </c>
      <c r="K97" s="28">
        <f t="shared" si="23"/>
        <v>384</v>
      </c>
      <c r="L97" s="54"/>
      <c r="M97" s="29">
        <f t="shared" si="24"/>
        <v>0</v>
      </c>
      <c r="N97" s="27"/>
    </row>
    <row r="98" spans="1:14" s="4" customFormat="1" ht="164.45" customHeight="1" x14ac:dyDescent="0.15">
      <c r="A98" s="16">
        <f t="shared" si="25"/>
        <v>82</v>
      </c>
      <c r="B98" s="72"/>
      <c r="C98" s="19"/>
      <c r="D98" s="24" t="s">
        <v>134</v>
      </c>
      <c r="E98" s="20" t="s">
        <v>68</v>
      </c>
      <c r="F98" s="20">
        <v>16</v>
      </c>
      <c r="G98" s="20">
        <v>19.899999999999999</v>
      </c>
      <c r="H98" s="20" t="s">
        <v>12</v>
      </c>
      <c r="I98" s="25"/>
      <c r="J98" s="26" t="s">
        <v>129</v>
      </c>
      <c r="K98" s="28">
        <f t="shared" si="23"/>
        <v>384</v>
      </c>
      <c r="L98" s="54"/>
      <c r="M98" s="29">
        <f t="shared" si="24"/>
        <v>0</v>
      </c>
      <c r="N98" s="27"/>
    </row>
    <row r="99" spans="1:14" s="4" customFormat="1" ht="164.45" customHeight="1" x14ac:dyDescent="0.15">
      <c r="A99" s="16">
        <f t="shared" si="25"/>
        <v>83</v>
      </c>
      <c r="B99" s="72"/>
      <c r="C99" s="19"/>
      <c r="D99" s="24" t="s">
        <v>135</v>
      </c>
      <c r="E99" s="20" t="s">
        <v>68</v>
      </c>
      <c r="F99" s="20">
        <v>16</v>
      </c>
      <c r="G99" s="20">
        <v>19.899999999999999</v>
      </c>
      <c r="H99" s="20" t="s">
        <v>12</v>
      </c>
      <c r="I99" s="25"/>
      <c r="J99" s="26" t="s">
        <v>129</v>
      </c>
      <c r="K99" s="28">
        <f t="shared" si="23"/>
        <v>384</v>
      </c>
      <c r="L99" s="54"/>
      <c r="M99" s="29">
        <f t="shared" si="24"/>
        <v>0</v>
      </c>
      <c r="N99" s="27"/>
    </row>
    <row r="100" spans="1:14" s="2" customFormat="1" ht="66" customHeight="1" x14ac:dyDescent="0.15">
      <c r="A100" s="15" t="s">
        <v>0</v>
      </c>
      <c r="B100" s="15" t="s">
        <v>75</v>
      </c>
      <c r="C100" s="15" t="s">
        <v>1</v>
      </c>
      <c r="D100" s="15" t="s">
        <v>2</v>
      </c>
      <c r="E100" s="15" t="s">
        <v>3</v>
      </c>
      <c r="F100" s="15" t="s">
        <v>4</v>
      </c>
      <c r="G100" s="15" t="s">
        <v>5</v>
      </c>
      <c r="H100" s="15" t="s">
        <v>76</v>
      </c>
      <c r="I100" s="15" t="s">
        <v>6</v>
      </c>
      <c r="J100" s="15" t="s">
        <v>7</v>
      </c>
      <c r="K100" s="15" t="s">
        <v>8</v>
      </c>
      <c r="L100" s="52" t="s">
        <v>9</v>
      </c>
      <c r="M100" s="15" t="s">
        <v>10</v>
      </c>
      <c r="N100" s="15" t="s">
        <v>11</v>
      </c>
    </row>
    <row r="101" spans="1:14" s="4" customFormat="1" ht="245.85" customHeight="1" x14ac:dyDescent="0.15">
      <c r="A101" s="16">
        <f>ROW()-17</f>
        <v>84</v>
      </c>
      <c r="B101" s="68" t="s">
        <v>172</v>
      </c>
      <c r="C101" s="19"/>
      <c r="D101" s="24" t="s">
        <v>164</v>
      </c>
      <c r="E101" s="20" t="s">
        <v>163</v>
      </c>
      <c r="F101" s="20">
        <v>4.9000000000000004</v>
      </c>
      <c r="G101" s="20">
        <v>7.9</v>
      </c>
      <c r="H101" s="20" t="s">
        <v>12</v>
      </c>
      <c r="I101" s="25"/>
      <c r="J101" s="26" t="s">
        <v>165</v>
      </c>
      <c r="K101" s="23">
        <f>48*F101</f>
        <v>235.20000000000002</v>
      </c>
      <c r="L101" s="54"/>
      <c r="M101" s="21">
        <f>K101*L101</f>
        <v>0</v>
      </c>
      <c r="N101" s="27"/>
    </row>
    <row r="102" spans="1:14" s="4" customFormat="1" ht="245.85" customHeight="1" x14ac:dyDescent="0.15">
      <c r="A102" s="16">
        <f t="shared" ref="A102:A108" si="26">ROW()-17</f>
        <v>85</v>
      </c>
      <c r="B102" s="69"/>
      <c r="C102" s="19"/>
      <c r="D102" s="24" t="s">
        <v>171</v>
      </c>
      <c r="E102" s="20" t="s">
        <v>163</v>
      </c>
      <c r="F102" s="20">
        <v>4.9000000000000004</v>
      </c>
      <c r="G102" s="20">
        <v>7.9</v>
      </c>
      <c r="H102" s="20" t="s">
        <v>12</v>
      </c>
      <c r="I102" s="25"/>
      <c r="J102" s="26" t="s">
        <v>165</v>
      </c>
      <c r="K102" s="23">
        <f t="shared" ref="K102:K108" si="27">48*F102</f>
        <v>235.20000000000002</v>
      </c>
      <c r="L102" s="54"/>
      <c r="M102" s="21">
        <f t="shared" ref="M102:M108" si="28">K102*L102</f>
        <v>0</v>
      </c>
      <c r="N102" s="27"/>
    </row>
    <row r="103" spans="1:14" s="4" customFormat="1" ht="245.85" customHeight="1" x14ac:dyDescent="0.15">
      <c r="A103" s="16">
        <f t="shared" si="26"/>
        <v>86</v>
      </c>
      <c r="B103" s="69"/>
      <c r="C103" s="19"/>
      <c r="D103" s="24" t="s">
        <v>166</v>
      </c>
      <c r="E103" s="20" t="s">
        <v>163</v>
      </c>
      <c r="F103" s="20">
        <v>4.9000000000000004</v>
      </c>
      <c r="G103" s="20">
        <v>7.9</v>
      </c>
      <c r="H103" s="20" t="s">
        <v>12</v>
      </c>
      <c r="I103" s="25"/>
      <c r="J103" s="26" t="s">
        <v>165</v>
      </c>
      <c r="K103" s="23">
        <f t="shared" si="27"/>
        <v>235.20000000000002</v>
      </c>
      <c r="L103" s="54"/>
      <c r="M103" s="21">
        <f t="shared" si="28"/>
        <v>0</v>
      </c>
      <c r="N103" s="27"/>
    </row>
    <row r="104" spans="1:14" s="4" customFormat="1" ht="245.85" customHeight="1" x14ac:dyDescent="0.15">
      <c r="A104" s="16">
        <f t="shared" si="26"/>
        <v>87</v>
      </c>
      <c r="B104" s="69"/>
      <c r="C104" s="19"/>
      <c r="D104" s="24" t="s">
        <v>170</v>
      </c>
      <c r="E104" s="20" t="s">
        <v>163</v>
      </c>
      <c r="F104" s="20">
        <v>4.9000000000000004</v>
      </c>
      <c r="G104" s="20">
        <v>7.9</v>
      </c>
      <c r="H104" s="20" t="s">
        <v>12</v>
      </c>
      <c r="I104" s="25"/>
      <c r="J104" s="26" t="s">
        <v>165</v>
      </c>
      <c r="K104" s="23">
        <f t="shared" si="27"/>
        <v>235.20000000000002</v>
      </c>
      <c r="L104" s="54"/>
      <c r="M104" s="21">
        <f t="shared" si="28"/>
        <v>0</v>
      </c>
      <c r="N104" s="27"/>
    </row>
    <row r="105" spans="1:14" s="4" customFormat="1" ht="245.85" customHeight="1" x14ac:dyDescent="0.15">
      <c r="A105" s="16">
        <f t="shared" si="26"/>
        <v>88</v>
      </c>
      <c r="B105" s="69"/>
      <c r="C105" s="19"/>
      <c r="D105" s="24" t="s">
        <v>169</v>
      </c>
      <c r="E105" s="20" t="s">
        <v>163</v>
      </c>
      <c r="F105" s="20">
        <v>4.9000000000000004</v>
      </c>
      <c r="G105" s="20">
        <v>7.9</v>
      </c>
      <c r="H105" s="20" t="s">
        <v>12</v>
      </c>
      <c r="I105" s="25"/>
      <c r="J105" s="26" t="s">
        <v>165</v>
      </c>
      <c r="K105" s="23">
        <f t="shared" si="27"/>
        <v>235.20000000000002</v>
      </c>
      <c r="L105" s="54"/>
      <c r="M105" s="21">
        <f t="shared" si="28"/>
        <v>0</v>
      </c>
      <c r="N105" s="27"/>
    </row>
    <row r="106" spans="1:14" s="4" customFormat="1" ht="245.85" customHeight="1" x14ac:dyDescent="0.15">
      <c r="A106" s="16">
        <f t="shared" si="26"/>
        <v>89</v>
      </c>
      <c r="B106" s="69"/>
      <c r="C106" s="19"/>
      <c r="D106" s="24" t="s">
        <v>173</v>
      </c>
      <c r="E106" s="20" t="s">
        <v>163</v>
      </c>
      <c r="F106" s="20">
        <v>4.9000000000000004</v>
      </c>
      <c r="G106" s="20">
        <v>7.9</v>
      </c>
      <c r="H106" s="20" t="s">
        <v>12</v>
      </c>
      <c r="I106" s="25"/>
      <c r="J106" s="26" t="s">
        <v>165</v>
      </c>
      <c r="K106" s="23">
        <f t="shared" si="27"/>
        <v>235.20000000000002</v>
      </c>
      <c r="L106" s="54"/>
      <c r="M106" s="21">
        <f t="shared" si="28"/>
        <v>0</v>
      </c>
      <c r="N106" s="27"/>
    </row>
    <row r="107" spans="1:14" s="4" customFormat="1" ht="245.85" customHeight="1" x14ac:dyDescent="0.15">
      <c r="A107" s="16">
        <f t="shared" si="26"/>
        <v>90</v>
      </c>
      <c r="B107" s="69"/>
      <c r="C107" s="19"/>
      <c r="D107" s="24" t="s">
        <v>167</v>
      </c>
      <c r="E107" s="20" t="s">
        <v>163</v>
      </c>
      <c r="F107" s="20">
        <v>4.9000000000000004</v>
      </c>
      <c r="G107" s="20">
        <v>7.9</v>
      </c>
      <c r="H107" s="20" t="s">
        <v>12</v>
      </c>
      <c r="I107" s="25"/>
      <c r="J107" s="26" t="s">
        <v>165</v>
      </c>
      <c r="K107" s="23">
        <f t="shared" si="27"/>
        <v>235.20000000000002</v>
      </c>
      <c r="L107" s="54"/>
      <c r="M107" s="21">
        <f t="shared" si="28"/>
        <v>0</v>
      </c>
      <c r="N107" s="27"/>
    </row>
    <row r="108" spans="1:14" s="4" customFormat="1" ht="245.85" customHeight="1" x14ac:dyDescent="0.15">
      <c r="A108" s="16">
        <f t="shared" si="26"/>
        <v>91</v>
      </c>
      <c r="B108" s="70"/>
      <c r="C108" s="19"/>
      <c r="D108" s="24" t="s">
        <v>168</v>
      </c>
      <c r="E108" s="20" t="s">
        <v>163</v>
      </c>
      <c r="F108" s="20">
        <v>4.9000000000000004</v>
      </c>
      <c r="G108" s="20">
        <v>7.9</v>
      </c>
      <c r="H108" s="20" t="s">
        <v>12</v>
      </c>
      <c r="I108" s="25"/>
      <c r="J108" s="26" t="s">
        <v>165</v>
      </c>
      <c r="K108" s="23">
        <f t="shared" si="27"/>
        <v>235.20000000000002</v>
      </c>
      <c r="L108" s="54"/>
      <c r="M108" s="21">
        <f t="shared" si="28"/>
        <v>0</v>
      </c>
      <c r="N108" s="27"/>
    </row>
    <row r="109" spans="1:14" s="2" customFormat="1" ht="66" customHeight="1" x14ac:dyDescent="0.15">
      <c r="A109" s="15" t="s">
        <v>0</v>
      </c>
      <c r="B109" s="15" t="s">
        <v>75</v>
      </c>
      <c r="C109" s="15" t="s">
        <v>1</v>
      </c>
      <c r="D109" s="15" t="s">
        <v>188</v>
      </c>
      <c r="E109" s="15" t="s">
        <v>3</v>
      </c>
      <c r="F109" s="15" t="s">
        <v>4</v>
      </c>
      <c r="G109" s="15" t="s">
        <v>5</v>
      </c>
      <c r="H109" s="15" t="s">
        <v>76</v>
      </c>
      <c r="I109" s="15" t="s">
        <v>6</v>
      </c>
      <c r="J109" s="15" t="s">
        <v>7</v>
      </c>
      <c r="K109" s="15" t="s">
        <v>8</v>
      </c>
      <c r="L109" s="52" t="s">
        <v>9</v>
      </c>
      <c r="M109" s="15" t="s">
        <v>10</v>
      </c>
      <c r="N109" s="15" t="s">
        <v>11</v>
      </c>
    </row>
    <row r="110" spans="1:14" s="4" customFormat="1" ht="245.85" customHeight="1" x14ac:dyDescent="0.15">
      <c r="A110" s="16">
        <f>ROW()-18</f>
        <v>92</v>
      </c>
      <c r="B110" s="68" t="s">
        <v>206</v>
      </c>
      <c r="C110" s="19"/>
      <c r="D110" s="24" t="s">
        <v>190</v>
      </c>
      <c r="E110" s="20" t="s">
        <v>204</v>
      </c>
      <c r="F110" s="20">
        <v>7.2</v>
      </c>
      <c r="G110" s="20">
        <v>9.9</v>
      </c>
      <c r="H110" s="20" t="s">
        <v>12</v>
      </c>
      <c r="I110" s="25"/>
      <c r="J110" s="26" t="s">
        <v>205</v>
      </c>
      <c r="K110" s="23">
        <f>48*F110</f>
        <v>345.6</v>
      </c>
      <c r="L110" s="54"/>
      <c r="M110" s="21">
        <f t="shared" ref="M110" si="29">K110*L110</f>
        <v>0</v>
      </c>
      <c r="N110" s="27"/>
    </row>
    <row r="111" spans="1:14" s="4" customFormat="1" ht="245.85" customHeight="1" x14ac:dyDescent="0.15">
      <c r="A111" s="16">
        <f t="shared" ref="A111:A125" si="30">ROW()-18</f>
        <v>93</v>
      </c>
      <c r="B111" s="69"/>
      <c r="C111" s="19"/>
      <c r="D111" s="24" t="s">
        <v>189</v>
      </c>
      <c r="E111" s="20" t="s">
        <v>204</v>
      </c>
      <c r="F111" s="20">
        <v>7.2</v>
      </c>
      <c r="G111" s="20">
        <v>9.9</v>
      </c>
      <c r="H111" s="20" t="s">
        <v>12</v>
      </c>
      <c r="I111" s="25"/>
      <c r="J111" s="26" t="s">
        <v>205</v>
      </c>
      <c r="K111" s="23">
        <f t="shared" ref="K111:K125" si="31">48*F111</f>
        <v>345.6</v>
      </c>
      <c r="L111" s="54"/>
      <c r="M111" s="21">
        <f t="shared" ref="M111:M125" si="32">K111*L111</f>
        <v>0</v>
      </c>
      <c r="N111" s="27"/>
    </row>
    <row r="112" spans="1:14" s="4" customFormat="1" ht="245.85" customHeight="1" x14ac:dyDescent="0.15">
      <c r="A112" s="16">
        <f t="shared" si="30"/>
        <v>94</v>
      </c>
      <c r="B112" s="69"/>
      <c r="C112" s="19"/>
      <c r="D112" s="24" t="s">
        <v>210</v>
      </c>
      <c r="E112" s="20" t="s">
        <v>204</v>
      </c>
      <c r="F112" s="20">
        <v>7.2</v>
      </c>
      <c r="G112" s="20">
        <v>9.9</v>
      </c>
      <c r="H112" s="20" t="s">
        <v>12</v>
      </c>
      <c r="I112" s="25"/>
      <c r="J112" s="26" t="s">
        <v>205</v>
      </c>
      <c r="K112" s="23">
        <f t="shared" si="31"/>
        <v>345.6</v>
      </c>
      <c r="L112" s="54"/>
      <c r="M112" s="21">
        <f t="shared" si="32"/>
        <v>0</v>
      </c>
      <c r="N112" s="27"/>
    </row>
    <row r="113" spans="1:14" s="4" customFormat="1" ht="245.85" customHeight="1" x14ac:dyDescent="0.15">
      <c r="A113" s="16">
        <f t="shared" si="30"/>
        <v>95</v>
      </c>
      <c r="B113" s="70"/>
      <c r="C113" s="19"/>
      <c r="D113" s="24" t="s">
        <v>191</v>
      </c>
      <c r="E113" s="20" t="s">
        <v>204</v>
      </c>
      <c r="F113" s="20">
        <v>7.2</v>
      </c>
      <c r="G113" s="20">
        <v>9.9</v>
      </c>
      <c r="H113" s="20" t="s">
        <v>12</v>
      </c>
      <c r="I113" s="25"/>
      <c r="J113" s="26" t="s">
        <v>205</v>
      </c>
      <c r="K113" s="23">
        <f t="shared" si="31"/>
        <v>345.6</v>
      </c>
      <c r="L113" s="54"/>
      <c r="M113" s="21">
        <f t="shared" si="32"/>
        <v>0</v>
      </c>
      <c r="N113" s="27"/>
    </row>
    <row r="114" spans="1:14" s="4" customFormat="1" ht="245.85" customHeight="1" x14ac:dyDescent="0.15">
      <c r="A114" s="16">
        <f t="shared" si="30"/>
        <v>96</v>
      </c>
      <c r="B114" s="68" t="s">
        <v>207</v>
      </c>
      <c r="C114" s="19"/>
      <c r="D114" s="24" t="s">
        <v>192</v>
      </c>
      <c r="E114" s="20" t="s">
        <v>204</v>
      </c>
      <c r="F114" s="20">
        <v>7.2</v>
      </c>
      <c r="G114" s="20">
        <v>9.9</v>
      </c>
      <c r="H114" s="20" t="s">
        <v>12</v>
      </c>
      <c r="I114" s="25"/>
      <c r="J114" s="26" t="s">
        <v>205</v>
      </c>
      <c r="K114" s="23">
        <f t="shared" si="31"/>
        <v>345.6</v>
      </c>
      <c r="L114" s="54"/>
      <c r="M114" s="21">
        <f t="shared" si="32"/>
        <v>0</v>
      </c>
      <c r="N114" s="27"/>
    </row>
    <row r="115" spans="1:14" s="4" customFormat="1" ht="245.85" customHeight="1" x14ac:dyDescent="0.15">
      <c r="A115" s="16">
        <f t="shared" si="30"/>
        <v>97</v>
      </c>
      <c r="B115" s="69"/>
      <c r="C115" s="19"/>
      <c r="D115" s="24" t="s">
        <v>193</v>
      </c>
      <c r="E115" s="20" t="s">
        <v>204</v>
      </c>
      <c r="F115" s="20">
        <v>7.2</v>
      </c>
      <c r="G115" s="20">
        <v>9.9</v>
      </c>
      <c r="H115" s="20" t="s">
        <v>12</v>
      </c>
      <c r="I115" s="25"/>
      <c r="J115" s="26" t="s">
        <v>205</v>
      </c>
      <c r="K115" s="23">
        <f t="shared" si="31"/>
        <v>345.6</v>
      </c>
      <c r="L115" s="54"/>
      <c r="M115" s="21">
        <f t="shared" si="32"/>
        <v>0</v>
      </c>
      <c r="N115" s="27"/>
    </row>
    <row r="116" spans="1:14" s="4" customFormat="1" ht="245.85" customHeight="1" x14ac:dyDescent="0.15">
      <c r="A116" s="16">
        <f t="shared" si="30"/>
        <v>98</v>
      </c>
      <c r="B116" s="69"/>
      <c r="C116" s="19"/>
      <c r="D116" s="24" t="s">
        <v>194</v>
      </c>
      <c r="E116" s="20" t="s">
        <v>204</v>
      </c>
      <c r="F116" s="20">
        <v>7.2</v>
      </c>
      <c r="G116" s="20">
        <v>9.9</v>
      </c>
      <c r="H116" s="20" t="s">
        <v>12</v>
      </c>
      <c r="I116" s="25"/>
      <c r="J116" s="26" t="s">
        <v>205</v>
      </c>
      <c r="K116" s="23">
        <f t="shared" si="31"/>
        <v>345.6</v>
      </c>
      <c r="L116" s="54"/>
      <c r="M116" s="21">
        <f t="shared" si="32"/>
        <v>0</v>
      </c>
      <c r="N116" s="27"/>
    </row>
    <row r="117" spans="1:14" s="4" customFormat="1" ht="245.85" customHeight="1" x14ac:dyDescent="0.15">
      <c r="A117" s="16">
        <f t="shared" si="30"/>
        <v>99</v>
      </c>
      <c r="B117" s="70"/>
      <c r="C117" s="19"/>
      <c r="D117" s="24" t="s">
        <v>195</v>
      </c>
      <c r="E117" s="20" t="s">
        <v>204</v>
      </c>
      <c r="F117" s="20">
        <v>7.2</v>
      </c>
      <c r="G117" s="20">
        <v>9.9</v>
      </c>
      <c r="H117" s="20" t="s">
        <v>12</v>
      </c>
      <c r="I117" s="25"/>
      <c r="J117" s="26" t="s">
        <v>205</v>
      </c>
      <c r="K117" s="23">
        <f t="shared" si="31"/>
        <v>345.6</v>
      </c>
      <c r="L117" s="54"/>
      <c r="M117" s="21">
        <f t="shared" si="32"/>
        <v>0</v>
      </c>
      <c r="N117" s="27"/>
    </row>
    <row r="118" spans="1:14" s="4" customFormat="1" ht="245.85" customHeight="1" x14ac:dyDescent="0.15">
      <c r="A118" s="16">
        <f t="shared" si="30"/>
        <v>100</v>
      </c>
      <c r="B118" s="68" t="s">
        <v>208</v>
      </c>
      <c r="C118" s="19"/>
      <c r="D118" s="24" t="s">
        <v>196</v>
      </c>
      <c r="E118" s="20" t="s">
        <v>204</v>
      </c>
      <c r="F118" s="20">
        <v>7.2</v>
      </c>
      <c r="G118" s="20">
        <v>9.9</v>
      </c>
      <c r="H118" s="20" t="s">
        <v>12</v>
      </c>
      <c r="I118" s="25"/>
      <c r="J118" s="26" t="s">
        <v>205</v>
      </c>
      <c r="K118" s="23">
        <f t="shared" si="31"/>
        <v>345.6</v>
      </c>
      <c r="L118" s="54"/>
      <c r="M118" s="21">
        <f t="shared" si="32"/>
        <v>0</v>
      </c>
      <c r="N118" s="27"/>
    </row>
    <row r="119" spans="1:14" s="4" customFormat="1" ht="245.85" customHeight="1" x14ac:dyDescent="0.15">
      <c r="A119" s="16">
        <f t="shared" si="30"/>
        <v>101</v>
      </c>
      <c r="B119" s="69"/>
      <c r="C119" s="19"/>
      <c r="D119" s="24" t="s">
        <v>197</v>
      </c>
      <c r="E119" s="20" t="s">
        <v>204</v>
      </c>
      <c r="F119" s="20">
        <v>7.2</v>
      </c>
      <c r="G119" s="20">
        <v>9.9</v>
      </c>
      <c r="H119" s="20" t="s">
        <v>12</v>
      </c>
      <c r="I119" s="25"/>
      <c r="J119" s="26" t="s">
        <v>205</v>
      </c>
      <c r="K119" s="23">
        <f t="shared" si="31"/>
        <v>345.6</v>
      </c>
      <c r="L119" s="54"/>
      <c r="M119" s="21">
        <f t="shared" si="32"/>
        <v>0</v>
      </c>
      <c r="N119" s="27"/>
    </row>
    <row r="120" spans="1:14" s="4" customFormat="1" ht="245.85" customHeight="1" x14ac:dyDescent="0.15">
      <c r="A120" s="16">
        <f t="shared" si="30"/>
        <v>102</v>
      </c>
      <c r="B120" s="69"/>
      <c r="C120" s="19"/>
      <c r="D120" s="24" t="s">
        <v>198</v>
      </c>
      <c r="E120" s="20" t="s">
        <v>204</v>
      </c>
      <c r="F120" s="20">
        <v>7.2</v>
      </c>
      <c r="G120" s="20">
        <v>9.9</v>
      </c>
      <c r="H120" s="20" t="s">
        <v>12</v>
      </c>
      <c r="I120" s="25"/>
      <c r="J120" s="26" t="s">
        <v>205</v>
      </c>
      <c r="K120" s="23">
        <f t="shared" si="31"/>
        <v>345.6</v>
      </c>
      <c r="L120" s="54"/>
      <c r="M120" s="21">
        <f t="shared" si="32"/>
        <v>0</v>
      </c>
      <c r="N120" s="27"/>
    </row>
    <row r="121" spans="1:14" s="4" customFormat="1" ht="245.85" customHeight="1" x14ac:dyDescent="0.15">
      <c r="A121" s="16">
        <f t="shared" si="30"/>
        <v>103</v>
      </c>
      <c r="B121" s="70"/>
      <c r="C121" s="19"/>
      <c r="D121" s="24" t="s">
        <v>199</v>
      </c>
      <c r="E121" s="20" t="s">
        <v>204</v>
      </c>
      <c r="F121" s="20">
        <v>7.2</v>
      </c>
      <c r="G121" s="20">
        <v>9.9</v>
      </c>
      <c r="H121" s="20" t="s">
        <v>12</v>
      </c>
      <c r="I121" s="25"/>
      <c r="J121" s="26" t="s">
        <v>205</v>
      </c>
      <c r="K121" s="23">
        <f t="shared" si="31"/>
        <v>345.6</v>
      </c>
      <c r="L121" s="54"/>
      <c r="M121" s="21">
        <f t="shared" si="32"/>
        <v>0</v>
      </c>
      <c r="N121" s="27"/>
    </row>
    <row r="122" spans="1:14" s="4" customFormat="1" ht="245.85" customHeight="1" x14ac:dyDescent="0.15">
      <c r="A122" s="16">
        <f t="shared" si="30"/>
        <v>104</v>
      </c>
      <c r="B122" s="68" t="s">
        <v>209</v>
      </c>
      <c r="C122" s="19"/>
      <c r="D122" s="24" t="s">
        <v>200</v>
      </c>
      <c r="E122" s="20" t="s">
        <v>204</v>
      </c>
      <c r="F122" s="20">
        <v>7.2</v>
      </c>
      <c r="G122" s="20">
        <v>9.9</v>
      </c>
      <c r="H122" s="20" t="s">
        <v>12</v>
      </c>
      <c r="I122" s="25"/>
      <c r="J122" s="26" t="s">
        <v>205</v>
      </c>
      <c r="K122" s="23">
        <f t="shared" si="31"/>
        <v>345.6</v>
      </c>
      <c r="L122" s="54"/>
      <c r="M122" s="21">
        <f t="shared" si="32"/>
        <v>0</v>
      </c>
      <c r="N122" s="27"/>
    </row>
    <row r="123" spans="1:14" s="4" customFormat="1" ht="245.85" customHeight="1" x14ac:dyDescent="0.15">
      <c r="A123" s="16">
        <f t="shared" si="30"/>
        <v>105</v>
      </c>
      <c r="B123" s="69"/>
      <c r="C123" s="19"/>
      <c r="D123" s="24" t="s">
        <v>201</v>
      </c>
      <c r="E123" s="20" t="s">
        <v>204</v>
      </c>
      <c r="F123" s="20">
        <v>7.2</v>
      </c>
      <c r="G123" s="20">
        <v>9.9</v>
      </c>
      <c r="H123" s="20" t="s">
        <v>12</v>
      </c>
      <c r="I123" s="25"/>
      <c r="J123" s="26" t="s">
        <v>205</v>
      </c>
      <c r="K123" s="23">
        <f t="shared" si="31"/>
        <v>345.6</v>
      </c>
      <c r="L123" s="54"/>
      <c r="M123" s="21">
        <f t="shared" si="32"/>
        <v>0</v>
      </c>
      <c r="N123" s="27"/>
    </row>
    <row r="124" spans="1:14" s="4" customFormat="1" ht="245.85" customHeight="1" x14ac:dyDescent="0.15">
      <c r="A124" s="16">
        <f t="shared" si="30"/>
        <v>106</v>
      </c>
      <c r="B124" s="69"/>
      <c r="C124" s="19"/>
      <c r="D124" s="24" t="s">
        <v>202</v>
      </c>
      <c r="E124" s="20" t="s">
        <v>204</v>
      </c>
      <c r="F124" s="20">
        <v>7.2</v>
      </c>
      <c r="G124" s="20">
        <v>9.9</v>
      </c>
      <c r="H124" s="20" t="s">
        <v>12</v>
      </c>
      <c r="I124" s="25"/>
      <c r="J124" s="26" t="s">
        <v>205</v>
      </c>
      <c r="K124" s="23">
        <f t="shared" si="31"/>
        <v>345.6</v>
      </c>
      <c r="L124" s="54"/>
      <c r="M124" s="21">
        <f t="shared" si="32"/>
        <v>0</v>
      </c>
      <c r="N124" s="27"/>
    </row>
    <row r="125" spans="1:14" s="4" customFormat="1" ht="245.85" customHeight="1" x14ac:dyDescent="0.15">
      <c r="A125" s="16">
        <f t="shared" si="30"/>
        <v>107</v>
      </c>
      <c r="B125" s="70"/>
      <c r="C125" s="19"/>
      <c r="D125" s="24" t="s">
        <v>203</v>
      </c>
      <c r="E125" s="20" t="s">
        <v>204</v>
      </c>
      <c r="F125" s="20">
        <v>7.2</v>
      </c>
      <c r="G125" s="20">
        <v>9.9</v>
      </c>
      <c r="H125" s="20" t="s">
        <v>12</v>
      </c>
      <c r="I125" s="25"/>
      <c r="J125" s="26" t="s">
        <v>205</v>
      </c>
      <c r="K125" s="23">
        <f t="shared" si="31"/>
        <v>345.6</v>
      </c>
      <c r="L125" s="54"/>
      <c r="M125" s="21">
        <f t="shared" si="32"/>
        <v>0</v>
      </c>
      <c r="N125" s="27"/>
    </row>
    <row r="126" spans="1:14" s="2" customFormat="1" ht="66" customHeight="1" x14ac:dyDescent="0.15">
      <c r="A126" s="15" t="s">
        <v>0</v>
      </c>
      <c r="B126" s="15" t="s">
        <v>75</v>
      </c>
      <c r="C126" s="15" t="s">
        <v>1</v>
      </c>
      <c r="D126" s="15" t="s">
        <v>2</v>
      </c>
      <c r="E126" s="15" t="s">
        <v>3</v>
      </c>
      <c r="F126" s="15" t="s">
        <v>4</v>
      </c>
      <c r="G126" s="15" t="s">
        <v>5</v>
      </c>
      <c r="H126" s="15" t="s">
        <v>76</v>
      </c>
      <c r="I126" s="15" t="s">
        <v>6</v>
      </c>
      <c r="J126" s="15" t="s">
        <v>7</v>
      </c>
      <c r="K126" s="15" t="s">
        <v>8</v>
      </c>
      <c r="L126" s="52" t="s">
        <v>9</v>
      </c>
      <c r="M126" s="15" t="s">
        <v>10</v>
      </c>
      <c r="N126" s="15" t="s">
        <v>11</v>
      </c>
    </row>
    <row r="127" spans="1:14" s="4" customFormat="1" ht="164.45" customHeight="1" x14ac:dyDescent="0.15">
      <c r="A127" s="16">
        <f>ROW()-19</f>
        <v>108</v>
      </c>
      <c r="B127" s="71" t="s">
        <v>243</v>
      </c>
      <c r="C127" s="19"/>
      <c r="D127" s="24" t="s">
        <v>240</v>
      </c>
      <c r="E127" s="20" t="s">
        <v>244</v>
      </c>
      <c r="F127" s="21">
        <v>36</v>
      </c>
      <c r="G127" s="21">
        <v>49</v>
      </c>
      <c r="H127" s="20" t="s">
        <v>12</v>
      </c>
      <c r="I127" s="25">
        <v>6971042242809</v>
      </c>
      <c r="J127" s="26" t="s">
        <v>245</v>
      </c>
      <c r="K127" s="28">
        <f>F127*16</f>
        <v>576</v>
      </c>
      <c r="L127" s="54"/>
      <c r="M127" s="29">
        <f>K127*L127</f>
        <v>0</v>
      </c>
      <c r="N127" s="27"/>
    </row>
    <row r="128" spans="1:14" s="4" customFormat="1" ht="164.45" customHeight="1" x14ac:dyDescent="0.15">
      <c r="A128" s="16">
        <f t="shared" ref="A128:A130" si="33">ROW()-19</f>
        <v>109</v>
      </c>
      <c r="B128" s="71"/>
      <c r="C128" s="19"/>
      <c r="D128" s="24" t="s">
        <v>241</v>
      </c>
      <c r="E128" s="20" t="s">
        <v>244</v>
      </c>
      <c r="F128" s="21">
        <v>36</v>
      </c>
      <c r="G128" s="21">
        <v>49</v>
      </c>
      <c r="H128" s="20" t="s">
        <v>12</v>
      </c>
      <c r="I128" s="25">
        <v>6971042242816</v>
      </c>
      <c r="J128" s="26" t="s">
        <v>245</v>
      </c>
      <c r="K128" s="28">
        <f t="shared" ref="K128:K130" si="34">F128*16</f>
        <v>576</v>
      </c>
      <c r="L128" s="54"/>
      <c r="M128" s="29">
        <f>K128*L128</f>
        <v>0</v>
      </c>
      <c r="N128" s="27"/>
    </row>
    <row r="129" spans="1:15" s="4" customFormat="1" ht="164.45" customHeight="1" x14ac:dyDescent="0.15">
      <c r="A129" s="16">
        <f t="shared" si="33"/>
        <v>110</v>
      </c>
      <c r="B129" s="71"/>
      <c r="C129" s="19"/>
      <c r="D129" s="24" t="s">
        <v>239</v>
      </c>
      <c r="E129" s="20" t="s">
        <v>244</v>
      </c>
      <c r="F129" s="21">
        <v>36</v>
      </c>
      <c r="G129" s="21">
        <v>49</v>
      </c>
      <c r="H129" s="20" t="s">
        <v>12</v>
      </c>
      <c r="I129" s="25">
        <v>6971042242823</v>
      </c>
      <c r="J129" s="26" t="s">
        <v>245</v>
      </c>
      <c r="K129" s="28">
        <f t="shared" si="34"/>
        <v>576</v>
      </c>
      <c r="L129" s="54"/>
      <c r="M129" s="29">
        <f>K129*L129</f>
        <v>0</v>
      </c>
      <c r="N129" s="27"/>
    </row>
    <row r="130" spans="1:15" s="4" customFormat="1" ht="164.45" customHeight="1" x14ac:dyDescent="0.15">
      <c r="A130" s="16">
        <f t="shared" si="33"/>
        <v>111</v>
      </c>
      <c r="B130" s="71"/>
      <c r="C130" s="19"/>
      <c r="D130" s="24" t="s">
        <v>242</v>
      </c>
      <c r="E130" s="20" t="s">
        <v>244</v>
      </c>
      <c r="F130" s="21">
        <v>36</v>
      </c>
      <c r="G130" s="21">
        <v>49</v>
      </c>
      <c r="H130" s="20" t="s">
        <v>12</v>
      </c>
      <c r="I130" s="25">
        <v>6971042242830</v>
      </c>
      <c r="J130" s="26" t="s">
        <v>245</v>
      </c>
      <c r="K130" s="28">
        <f t="shared" si="34"/>
        <v>576</v>
      </c>
      <c r="L130" s="54"/>
      <c r="M130" s="29">
        <f>K130*L130</f>
        <v>0</v>
      </c>
      <c r="N130" s="27"/>
    </row>
    <row r="131" spans="1:15" s="2" customFormat="1" ht="66" customHeight="1" x14ac:dyDescent="0.15">
      <c r="A131" s="15" t="s">
        <v>0</v>
      </c>
      <c r="B131" s="15" t="s">
        <v>75</v>
      </c>
      <c r="C131" s="15" t="s">
        <v>1</v>
      </c>
      <c r="D131" s="15" t="s">
        <v>2</v>
      </c>
      <c r="E131" s="15" t="s">
        <v>3</v>
      </c>
      <c r="F131" s="15" t="s">
        <v>4</v>
      </c>
      <c r="G131" s="15" t="s">
        <v>5</v>
      </c>
      <c r="H131" s="15" t="s">
        <v>76</v>
      </c>
      <c r="I131" s="15" t="s">
        <v>6</v>
      </c>
      <c r="J131" s="15" t="s">
        <v>7</v>
      </c>
      <c r="K131" s="15" t="s">
        <v>8</v>
      </c>
      <c r="L131" s="52" t="s">
        <v>9</v>
      </c>
      <c r="M131" s="15" t="s">
        <v>10</v>
      </c>
      <c r="N131" s="15" t="s">
        <v>11</v>
      </c>
    </row>
    <row r="132" spans="1:15" s="4" customFormat="1" ht="211.9" customHeight="1" x14ac:dyDescent="0.15">
      <c r="A132" s="16">
        <f>ROW()-20</f>
        <v>112</v>
      </c>
      <c r="B132" s="63" t="s">
        <v>218</v>
      </c>
      <c r="C132" s="19"/>
      <c r="D132" s="24" t="s">
        <v>237</v>
      </c>
      <c r="E132" s="20" t="s">
        <v>228</v>
      </c>
      <c r="F132" s="21">
        <v>4.8</v>
      </c>
      <c r="G132" s="21">
        <v>6.8</v>
      </c>
      <c r="H132" s="20" t="s">
        <v>12</v>
      </c>
      <c r="I132" s="25">
        <v>6971042242809</v>
      </c>
      <c r="J132" s="26" t="s">
        <v>227</v>
      </c>
      <c r="K132" s="28">
        <f>F132*100</f>
        <v>480</v>
      </c>
      <c r="L132" s="54"/>
      <c r="M132" s="29">
        <f>K132*L132</f>
        <v>0</v>
      </c>
      <c r="N132" s="27"/>
    </row>
    <row r="133" spans="1:15" s="2" customFormat="1" ht="66" customHeight="1" x14ac:dyDescent="0.15">
      <c r="A133" s="15" t="s">
        <v>0</v>
      </c>
      <c r="B133" s="15" t="s">
        <v>75</v>
      </c>
      <c r="C133" s="15" t="s">
        <v>1</v>
      </c>
      <c r="D133" s="15" t="s">
        <v>2</v>
      </c>
      <c r="E133" s="15" t="s">
        <v>3</v>
      </c>
      <c r="F133" s="15" t="s">
        <v>4</v>
      </c>
      <c r="G133" s="15" t="s">
        <v>5</v>
      </c>
      <c r="H133" s="15" t="s">
        <v>76</v>
      </c>
      <c r="I133" s="15" t="s">
        <v>6</v>
      </c>
      <c r="J133" s="15" t="s">
        <v>7</v>
      </c>
      <c r="K133" s="15" t="s">
        <v>8</v>
      </c>
      <c r="L133" s="52" t="s">
        <v>9</v>
      </c>
      <c r="M133" s="15" t="s">
        <v>10</v>
      </c>
      <c r="N133" s="15" t="s">
        <v>11</v>
      </c>
    </row>
    <row r="134" spans="1:15" s="4" customFormat="1" ht="189.95" customHeight="1" x14ac:dyDescent="0.15">
      <c r="A134" s="16">
        <f>ROW()-21</f>
        <v>113</v>
      </c>
      <c r="B134" s="72" t="s">
        <v>92</v>
      </c>
      <c r="C134" s="19"/>
      <c r="D134" s="24" t="s">
        <v>97</v>
      </c>
      <c r="E134" s="20" t="s">
        <v>87</v>
      </c>
      <c r="F134" s="21">
        <v>39</v>
      </c>
      <c r="G134" s="29">
        <v>69</v>
      </c>
      <c r="H134" s="20" t="s">
        <v>176</v>
      </c>
      <c r="I134" s="25">
        <v>6971042244155</v>
      </c>
      <c r="J134" s="26" t="s">
        <v>95</v>
      </c>
      <c r="K134" s="28">
        <f>F134*48</f>
        <v>1872</v>
      </c>
      <c r="L134" s="54"/>
      <c r="M134" s="29">
        <f>K134*L134</f>
        <v>0</v>
      </c>
      <c r="N134" s="27"/>
    </row>
    <row r="135" spans="1:15" s="4" customFormat="1" ht="189.95" customHeight="1" x14ac:dyDescent="0.15">
      <c r="A135" s="16">
        <f>ROW()-21</f>
        <v>114</v>
      </c>
      <c r="B135" s="68"/>
      <c r="C135" s="31"/>
      <c r="D135" s="48" t="s">
        <v>96</v>
      </c>
      <c r="E135" s="20" t="s">
        <v>87</v>
      </c>
      <c r="F135" s="21">
        <v>39</v>
      </c>
      <c r="G135" s="29">
        <v>69</v>
      </c>
      <c r="H135" s="20" t="s">
        <v>176</v>
      </c>
      <c r="I135" s="25">
        <v>6971042244155</v>
      </c>
      <c r="J135" s="26" t="s">
        <v>95</v>
      </c>
      <c r="K135" s="28">
        <f>F135*48</f>
        <v>1872</v>
      </c>
      <c r="L135" s="54"/>
      <c r="M135" s="29">
        <f>K135*L135</f>
        <v>0</v>
      </c>
      <c r="N135" s="49"/>
    </row>
    <row r="136" spans="1:15" s="2" customFormat="1" ht="66" customHeight="1" x14ac:dyDescent="0.15">
      <c r="A136" s="15" t="s">
        <v>0</v>
      </c>
      <c r="B136" s="15" t="s">
        <v>75</v>
      </c>
      <c r="C136" s="15" t="s">
        <v>1</v>
      </c>
      <c r="D136" s="15" t="s">
        <v>2</v>
      </c>
      <c r="E136" s="15" t="s">
        <v>3</v>
      </c>
      <c r="F136" s="15" t="s">
        <v>4</v>
      </c>
      <c r="G136" s="15" t="s">
        <v>5</v>
      </c>
      <c r="H136" s="15" t="s">
        <v>76</v>
      </c>
      <c r="I136" s="15" t="s">
        <v>6</v>
      </c>
      <c r="J136" s="15" t="s">
        <v>7</v>
      </c>
      <c r="K136" s="15" t="s">
        <v>8</v>
      </c>
      <c r="L136" s="52" t="s">
        <v>9</v>
      </c>
      <c r="M136" s="15" t="s">
        <v>10</v>
      </c>
      <c r="N136" s="15" t="s">
        <v>11</v>
      </c>
    </row>
    <row r="137" spans="1:15" s="4" customFormat="1" ht="112.9" customHeight="1" x14ac:dyDescent="0.15">
      <c r="A137" s="16">
        <f>ROW()-22</f>
        <v>115</v>
      </c>
      <c r="B137" s="68" t="s">
        <v>180</v>
      </c>
      <c r="C137" s="19"/>
      <c r="D137" s="24" t="s">
        <v>181</v>
      </c>
      <c r="E137" s="20" t="s">
        <v>184</v>
      </c>
      <c r="F137" s="21">
        <v>17</v>
      </c>
      <c r="G137" s="29">
        <v>29</v>
      </c>
      <c r="H137" s="107" t="s">
        <v>182</v>
      </c>
      <c r="I137" s="25">
        <v>6971042243578</v>
      </c>
      <c r="J137" s="26" t="s">
        <v>185</v>
      </c>
      <c r="K137" s="28">
        <f>F137*400</f>
        <v>6800</v>
      </c>
      <c r="L137" s="54"/>
      <c r="M137" s="29">
        <f>K137*L137</f>
        <v>0</v>
      </c>
      <c r="N137" s="61"/>
      <c r="O137" s="62"/>
    </row>
    <row r="138" spans="1:15" s="4" customFormat="1" ht="112.9" customHeight="1" x14ac:dyDescent="0.15">
      <c r="A138" s="16">
        <f t="shared" ref="A138:A140" si="35">ROW()-22</f>
        <v>116</v>
      </c>
      <c r="B138" s="69"/>
      <c r="C138" s="31"/>
      <c r="D138" s="48" t="s">
        <v>183</v>
      </c>
      <c r="E138" s="20" t="s">
        <v>184</v>
      </c>
      <c r="F138" s="21">
        <v>17</v>
      </c>
      <c r="G138" s="29">
        <v>29</v>
      </c>
      <c r="H138" s="108"/>
      <c r="I138" s="25">
        <v>6971042243561</v>
      </c>
      <c r="J138" s="26" t="s">
        <v>185</v>
      </c>
      <c r="K138" s="28">
        <f>F138*400</f>
        <v>6800</v>
      </c>
      <c r="L138" s="54"/>
      <c r="M138" s="29">
        <f>K138*L138</f>
        <v>0</v>
      </c>
      <c r="N138" s="61"/>
      <c r="O138" s="62"/>
    </row>
    <row r="139" spans="1:15" s="4" customFormat="1" ht="112.9" customHeight="1" x14ac:dyDescent="0.15">
      <c r="A139" s="16">
        <f t="shared" si="35"/>
        <v>117</v>
      </c>
      <c r="B139" s="69"/>
      <c r="C139" s="19"/>
      <c r="D139" s="24" t="s">
        <v>186</v>
      </c>
      <c r="E139" s="20" t="s">
        <v>184</v>
      </c>
      <c r="F139" s="21">
        <v>17</v>
      </c>
      <c r="G139" s="29">
        <v>29</v>
      </c>
      <c r="H139" s="108"/>
      <c r="I139" s="25">
        <v>6971042243578</v>
      </c>
      <c r="J139" s="26" t="s">
        <v>185</v>
      </c>
      <c r="K139" s="28">
        <f>F139*400</f>
        <v>6800</v>
      </c>
      <c r="L139" s="54"/>
      <c r="M139" s="29">
        <f>K139*L139</f>
        <v>0</v>
      </c>
      <c r="N139" s="61"/>
      <c r="O139" s="62"/>
    </row>
    <row r="140" spans="1:15" s="4" customFormat="1" ht="112.9" customHeight="1" x14ac:dyDescent="0.15">
      <c r="A140" s="16">
        <f t="shared" si="35"/>
        <v>118</v>
      </c>
      <c r="B140" s="106"/>
      <c r="C140" s="31"/>
      <c r="D140" s="48" t="s">
        <v>187</v>
      </c>
      <c r="E140" s="20" t="s">
        <v>184</v>
      </c>
      <c r="F140" s="21">
        <v>17</v>
      </c>
      <c r="G140" s="29">
        <v>29</v>
      </c>
      <c r="H140" s="109"/>
      <c r="I140" s="25">
        <v>6971042243561</v>
      </c>
      <c r="J140" s="26" t="s">
        <v>185</v>
      </c>
      <c r="K140" s="28">
        <f>F140*400</f>
        <v>6800</v>
      </c>
      <c r="L140" s="54"/>
      <c r="M140" s="29">
        <f>K140*L140</f>
        <v>0</v>
      </c>
      <c r="N140" s="61"/>
      <c r="O140" s="62"/>
    </row>
    <row r="141" spans="1:15" s="2" customFormat="1" ht="66" customHeight="1" x14ac:dyDescent="0.15">
      <c r="A141" s="33" t="s">
        <v>0</v>
      </c>
      <c r="B141" s="33" t="s">
        <v>75</v>
      </c>
      <c r="C141" s="33" t="s">
        <v>1</v>
      </c>
      <c r="D141" s="33" t="s">
        <v>2</v>
      </c>
      <c r="E141" s="33" t="s">
        <v>3</v>
      </c>
      <c r="F141" s="33" t="s">
        <v>4</v>
      </c>
      <c r="G141" s="33" t="s">
        <v>5</v>
      </c>
      <c r="H141" s="33" t="s">
        <v>76</v>
      </c>
      <c r="I141" s="33" t="s">
        <v>6</v>
      </c>
      <c r="J141" s="33" t="s">
        <v>7</v>
      </c>
      <c r="K141" s="33" t="s">
        <v>8</v>
      </c>
      <c r="L141" s="55" t="s">
        <v>9</v>
      </c>
      <c r="M141" s="33" t="s">
        <v>10</v>
      </c>
      <c r="N141" s="33" t="s">
        <v>11</v>
      </c>
    </row>
    <row r="142" spans="1:15" s="4" customFormat="1" ht="161.85" customHeight="1" x14ac:dyDescent="0.15">
      <c r="A142" s="16">
        <f>ROW()-23</f>
        <v>119</v>
      </c>
      <c r="B142" s="101" t="s">
        <v>156</v>
      </c>
      <c r="C142" s="34"/>
      <c r="D142" s="35" t="s">
        <v>90</v>
      </c>
      <c r="E142" s="36" t="s">
        <v>77</v>
      </c>
      <c r="F142" s="37">
        <v>58</v>
      </c>
      <c r="G142" s="37">
        <v>129</v>
      </c>
      <c r="H142" s="36" t="s">
        <v>12</v>
      </c>
      <c r="I142" s="38">
        <v>6971042245466</v>
      </c>
      <c r="J142" s="39">
        <v>8</v>
      </c>
      <c r="K142" s="40">
        <f>J142*F142</f>
        <v>464</v>
      </c>
      <c r="L142" s="56"/>
      <c r="M142" s="37">
        <f>K142*L142</f>
        <v>0</v>
      </c>
      <c r="N142" s="41"/>
    </row>
    <row r="143" spans="1:15" s="4" customFormat="1" ht="161.85" customHeight="1" x14ac:dyDescent="0.15">
      <c r="A143" s="16">
        <f>ROW()-23</f>
        <v>120</v>
      </c>
      <c r="B143" s="103"/>
      <c r="C143" s="34"/>
      <c r="D143" s="35" t="s">
        <v>91</v>
      </c>
      <c r="E143" s="36" t="s">
        <v>77</v>
      </c>
      <c r="F143" s="37">
        <v>58</v>
      </c>
      <c r="G143" s="37">
        <v>129</v>
      </c>
      <c r="H143" s="36" t="s">
        <v>12</v>
      </c>
      <c r="I143" s="38">
        <v>6971042245466</v>
      </c>
      <c r="J143" s="39">
        <v>8</v>
      </c>
      <c r="K143" s="40">
        <f>J143*F143</f>
        <v>464</v>
      </c>
      <c r="L143" s="56"/>
      <c r="M143" s="37">
        <f>K143*L143</f>
        <v>0</v>
      </c>
      <c r="N143" s="41"/>
    </row>
    <row r="144" spans="1:15" s="2" customFormat="1" ht="66" customHeight="1" x14ac:dyDescent="0.15">
      <c r="A144" s="33" t="s">
        <v>0</v>
      </c>
      <c r="B144" s="33" t="s">
        <v>75</v>
      </c>
      <c r="C144" s="33" t="s">
        <v>1</v>
      </c>
      <c r="D144" s="33" t="s">
        <v>2</v>
      </c>
      <c r="E144" s="33" t="s">
        <v>3</v>
      </c>
      <c r="F144" s="33" t="s">
        <v>4</v>
      </c>
      <c r="G144" s="33" t="s">
        <v>5</v>
      </c>
      <c r="H144" s="33" t="s">
        <v>76</v>
      </c>
      <c r="I144" s="33" t="s">
        <v>6</v>
      </c>
      <c r="J144" s="33" t="s">
        <v>7</v>
      </c>
      <c r="K144" s="33" t="s">
        <v>8</v>
      </c>
      <c r="L144" s="55" t="s">
        <v>9</v>
      </c>
      <c r="M144" s="33" t="s">
        <v>10</v>
      </c>
      <c r="N144" s="33" t="s">
        <v>11</v>
      </c>
    </row>
    <row r="145" spans="1:14" s="4" customFormat="1" ht="160.15" customHeight="1" x14ac:dyDescent="0.15">
      <c r="A145" s="16">
        <f>ROW()-24</f>
        <v>121</v>
      </c>
      <c r="B145" s="101" t="s">
        <v>93</v>
      </c>
      <c r="C145" s="34"/>
      <c r="D145" s="35" t="s">
        <v>69</v>
      </c>
      <c r="E145" s="36" t="s">
        <v>86</v>
      </c>
      <c r="F145" s="42">
        <v>14</v>
      </c>
      <c r="G145" s="42">
        <v>19.899999999999999</v>
      </c>
      <c r="H145" s="36" t="s">
        <v>175</v>
      </c>
      <c r="I145" s="38">
        <v>6971042245350</v>
      </c>
      <c r="J145" s="43">
        <v>48</v>
      </c>
      <c r="K145" s="40">
        <f>J145*F145</f>
        <v>672</v>
      </c>
      <c r="L145" s="56"/>
      <c r="M145" s="37">
        <f>K145*L145</f>
        <v>0</v>
      </c>
      <c r="N145" s="44"/>
    </row>
    <row r="146" spans="1:14" s="4" customFormat="1" ht="160.15" customHeight="1" x14ac:dyDescent="0.15">
      <c r="A146" s="16">
        <f t="shared" ref="A146:A148" si="36">ROW()-24</f>
        <v>122</v>
      </c>
      <c r="B146" s="102"/>
      <c r="C146" s="34"/>
      <c r="D146" s="35" t="s">
        <v>70</v>
      </c>
      <c r="E146" s="36" t="s">
        <v>87</v>
      </c>
      <c r="F146" s="42">
        <v>14</v>
      </c>
      <c r="G146" s="42">
        <v>19.899999999999999</v>
      </c>
      <c r="H146" s="36" t="s">
        <v>175</v>
      </c>
      <c r="I146" s="38">
        <v>6971042245350</v>
      </c>
      <c r="J146" s="43">
        <v>48</v>
      </c>
      <c r="K146" s="40">
        <f>J146*F146</f>
        <v>672</v>
      </c>
      <c r="L146" s="56"/>
      <c r="M146" s="37">
        <f>K146*L146</f>
        <v>0</v>
      </c>
      <c r="N146" s="44"/>
    </row>
    <row r="147" spans="1:14" s="4" customFormat="1" ht="160.15" customHeight="1" x14ac:dyDescent="0.15">
      <c r="A147" s="16">
        <f t="shared" si="36"/>
        <v>123</v>
      </c>
      <c r="B147" s="102"/>
      <c r="C147" s="34"/>
      <c r="D147" s="35" t="s">
        <v>71</v>
      </c>
      <c r="E147" s="36" t="s">
        <v>88</v>
      </c>
      <c r="F147" s="42">
        <v>14</v>
      </c>
      <c r="G147" s="42">
        <v>19.899999999999999</v>
      </c>
      <c r="H147" s="36" t="s">
        <v>175</v>
      </c>
      <c r="I147" s="38">
        <v>6971042245350</v>
      </c>
      <c r="J147" s="43">
        <v>48</v>
      </c>
      <c r="K147" s="40">
        <f>J147*F147</f>
        <v>672</v>
      </c>
      <c r="L147" s="56"/>
      <c r="M147" s="37">
        <f>K147*L147</f>
        <v>0</v>
      </c>
      <c r="N147" s="44"/>
    </row>
    <row r="148" spans="1:14" s="4" customFormat="1" ht="160.15" customHeight="1" x14ac:dyDescent="0.15">
      <c r="A148" s="16">
        <f t="shared" si="36"/>
        <v>124</v>
      </c>
      <c r="B148" s="103"/>
      <c r="C148" s="34"/>
      <c r="D148" s="35" t="s">
        <v>72</v>
      </c>
      <c r="E148" s="36" t="s">
        <v>89</v>
      </c>
      <c r="F148" s="42">
        <v>14</v>
      </c>
      <c r="G148" s="42">
        <v>19.899999999999999</v>
      </c>
      <c r="H148" s="36" t="s">
        <v>175</v>
      </c>
      <c r="I148" s="38">
        <v>6971042245350</v>
      </c>
      <c r="J148" s="43">
        <v>48</v>
      </c>
      <c r="K148" s="40">
        <f>J148*F148</f>
        <v>672</v>
      </c>
      <c r="L148" s="56"/>
      <c r="M148" s="37">
        <f>K148*L148</f>
        <v>0</v>
      </c>
      <c r="N148" s="44"/>
    </row>
    <row r="149" spans="1:14" s="2" customFormat="1" ht="66" customHeight="1" x14ac:dyDescent="0.15">
      <c r="A149" s="33" t="s">
        <v>0</v>
      </c>
      <c r="B149" s="33" t="s">
        <v>75</v>
      </c>
      <c r="C149" s="33" t="s">
        <v>1</v>
      </c>
      <c r="D149" s="33" t="s">
        <v>2</v>
      </c>
      <c r="E149" s="33" t="s">
        <v>3</v>
      </c>
      <c r="F149" s="33" t="s">
        <v>4</v>
      </c>
      <c r="G149" s="33" t="s">
        <v>5</v>
      </c>
      <c r="H149" s="33" t="s">
        <v>76</v>
      </c>
      <c r="I149" s="33" t="s">
        <v>6</v>
      </c>
      <c r="J149" s="33" t="s">
        <v>7</v>
      </c>
      <c r="K149" s="33" t="s">
        <v>8</v>
      </c>
      <c r="L149" s="55" t="s">
        <v>9</v>
      </c>
      <c r="M149" s="33" t="s">
        <v>10</v>
      </c>
      <c r="N149" s="33" t="s">
        <v>11</v>
      </c>
    </row>
    <row r="150" spans="1:14" s="4" customFormat="1" ht="160.15" customHeight="1" x14ac:dyDescent="0.15">
      <c r="A150" s="16">
        <f>ROW()-25</f>
        <v>125</v>
      </c>
      <c r="B150" s="101" t="s">
        <v>155</v>
      </c>
      <c r="C150" s="34"/>
      <c r="D150" s="35" t="s">
        <v>149</v>
      </c>
      <c r="E150" s="36" t="s">
        <v>89</v>
      </c>
      <c r="F150" s="42">
        <v>15.5</v>
      </c>
      <c r="G150" s="42">
        <v>19.899999999999999</v>
      </c>
      <c r="H150" s="36" t="s">
        <v>12</v>
      </c>
      <c r="I150" s="38">
        <v>6971042245350</v>
      </c>
      <c r="J150" s="43">
        <v>48</v>
      </c>
      <c r="K150" s="40">
        <f t="shared" ref="K150:K155" si="37">J150*F150</f>
        <v>744</v>
      </c>
      <c r="L150" s="56"/>
      <c r="M150" s="37">
        <f t="shared" ref="M150:M155" si="38">K150*L150</f>
        <v>0</v>
      </c>
      <c r="N150" s="44"/>
    </row>
    <row r="151" spans="1:14" s="4" customFormat="1" ht="160.15" customHeight="1" x14ac:dyDescent="0.15">
      <c r="A151" s="16">
        <f t="shared" ref="A151:A155" si="39">ROW()-25</f>
        <v>126</v>
      </c>
      <c r="B151" s="102"/>
      <c r="C151" s="34"/>
      <c r="D151" s="35" t="s">
        <v>150</v>
      </c>
      <c r="E151" s="36" t="s">
        <v>89</v>
      </c>
      <c r="F151" s="42">
        <v>15.5</v>
      </c>
      <c r="G151" s="42">
        <v>19.899999999999999</v>
      </c>
      <c r="H151" s="36" t="s">
        <v>12</v>
      </c>
      <c r="I151" s="38">
        <v>6971042245350</v>
      </c>
      <c r="J151" s="43">
        <v>48</v>
      </c>
      <c r="K151" s="40">
        <f t="shared" si="37"/>
        <v>744</v>
      </c>
      <c r="L151" s="56"/>
      <c r="M151" s="37">
        <f t="shared" si="38"/>
        <v>0</v>
      </c>
      <c r="N151" s="44"/>
    </row>
    <row r="152" spans="1:14" s="4" customFormat="1" ht="160.15" customHeight="1" x14ac:dyDescent="0.15">
      <c r="A152" s="16">
        <f t="shared" si="39"/>
        <v>127</v>
      </c>
      <c r="B152" s="102"/>
      <c r="C152" s="34"/>
      <c r="D152" s="35" t="s">
        <v>151</v>
      </c>
      <c r="E152" s="36" t="s">
        <v>89</v>
      </c>
      <c r="F152" s="42">
        <v>15.5</v>
      </c>
      <c r="G152" s="42">
        <v>19.899999999999999</v>
      </c>
      <c r="H152" s="36" t="s">
        <v>12</v>
      </c>
      <c r="I152" s="38">
        <v>6971042245350</v>
      </c>
      <c r="J152" s="43">
        <v>48</v>
      </c>
      <c r="K152" s="40">
        <f t="shared" si="37"/>
        <v>744</v>
      </c>
      <c r="L152" s="56"/>
      <c r="M152" s="37">
        <f t="shared" si="38"/>
        <v>0</v>
      </c>
      <c r="N152" s="44"/>
    </row>
    <row r="153" spans="1:14" s="4" customFormat="1" ht="160.15" customHeight="1" x14ac:dyDescent="0.15">
      <c r="A153" s="16">
        <f t="shared" si="39"/>
        <v>128</v>
      </c>
      <c r="B153" s="102"/>
      <c r="C153" s="34"/>
      <c r="D153" s="35" t="s">
        <v>152</v>
      </c>
      <c r="E153" s="36" t="s">
        <v>89</v>
      </c>
      <c r="F153" s="42">
        <v>15.5</v>
      </c>
      <c r="G153" s="42">
        <v>19.899999999999999</v>
      </c>
      <c r="H153" s="36" t="s">
        <v>12</v>
      </c>
      <c r="I153" s="38">
        <v>6971042245350</v>
      </c>
      <c r="J153" s="43">
        <v>48</v>
      </c>
      <c r="K153" s="40">
        <f t="shared" si="37"/>
        <v>744</v>
      </c>
      <c r="L153" s="56"/>
      <c r="M153" s="37">
        <f t="shared" si="38"/>
        <v>0</v>
      </c>
      <c r="N153" s="44"/>
    </row>
    <row r="154" spans="1:14" s="4" customFormat="1" ht="160.15" customHeight="1" x14ac:dyDescent="0.15">
      <c r="A154" s="16">
        <f t="shared" si="39"/>
        <v>129</v>
      </c>
      <c r="B154" s="102"/>
      <c r="C154" s="34"/>
      <c r="D154" s="35" t="s">
        <v>153</v>
      </c>
      <c r="E154" s="36" t="s">
        <v>89</v>
      </c>
      <c r="F154" s="42">
        <v>15.5</v>
      </c>
      <c r="G154" s="42">
        <v>19.899999999999999</v>
      </c>
      <c r="H154" s="36" t="s">
        <v>12</v>
      </c>
      <c r="I154" s="38">
        <v>6971042245350</v>
      </c>
      <c r="J154" s="43">
        <v>48</v>
      </c>
      <c r="K154" s="40">
        <f t="shared" si="37"/>
        <v>744</v>
      </c>
      <c r="L154" s="56"/>
      <c r="M154" s="37">
        <f t="shared" si="38"/>
        <v>0</v>
      </c>
      <c r="N154" s="44"/>
    </row>
    <row r="155" spans="1:14" s="4" customFormat="1" ht="160.15" customHeight="1" x14ac:dyDescent="0.15">
      <c r="A155" s="16">
        <f t="shared" si="39"/>
        <v>130</v>
      </c>
      <c r="B155" s="103"/>
      <c r="C155" s="34"/>
      <c r="D155" s="35" t="s">
        <v>154</v>
      </c>
      <c r="E155" s="36" t="s">
        <v>89</v>
      </c>
      <c r="F155" s="42">
        <v>15.5</v>
      </c>
      <c r="G155" s="42">
        <v>19.899999999999999</v>
      </c>
      <c r="H155" s="36" t="s">
        <v>12</v>
      </c>
      <c r="I155" s="38">
        <v>6971042245350</v>
      </c>
      <c r="J155" s="43">
        <v>48</v>
      </c>
      <c r="K155" s="40">
        <f t="shared" si="37"/>
        <v>744</v>
      </c>
      <c r="L155" s="56"/>
      <c r="M155" s="37">
        <f t="shared" si="38"/>
        <v>0</v>
      </c>
      <c r="N155" s="44"/>
    </row>
    <row r="156" spans="1:14" s="2" customFormat="1" ht="66" customHeight="1" x14ac:dyDescent="0.15">
      <c r="A156" s="33" t="s">
        <v>0</v>
      </c>
      <c r="B156" s="33" t="s">
        <v>75</v>
      </c>
      <c r="C156" s="33" t="s">
        <v>1</v>
      </c>
      <c r="D156" s="33" t="s">
        <v>2</v>
      </c>
      <c r="E156" s="33" t="s">
        <v>3</v>
      </c>
      <c r="F156" s="33" t="s">
        <v>4</v>
      </c>
      <c r="G156" s="33" t="s">
        <v>5</v>
      </c>
      <c r="H156" s="33" t="s">
        <v>76</v>
      </c>
      <c r="I156" s="33" t="s">
        <v>6</v>
      </c>
      <c r="J156" s="33" t="s">
        <v>7</v>
      </c>
      <c r="K156" s="33" t="s">
        <v>8</v>
      </c>
      <c r="L156" s="55" t="s">
        <v>9</v>
      </c>
      <c r="M156" s="33" t="s">
        <v>10</v>
      </c>
      <c r="N156" s="33" t="s">
        <v>11</v>
      </c>
    </row>
    <row r="157" spans="1:14" s="4" customFormat="1" ht="150" customHeight="1" x14ac:dyDescent="0.15">
      <c r="A157" s="16">
        <f>ROW()-26</f>
        <v>131</v>
      </c>
      <c r="B157" s="105" t="s">
        <v>94</v>
      </c>
      <c r="C157" s="34"/>
      <c r="D157" s="35" t="s">
        <v>81</v>
      </c>
      <c r="E157" s="36" t="s">
        <v>80</v>
      </c>
      <c r="F157" s="42">
        <v>9.9</v>
      </c>
      <c r="G157" s="42">
        <v>12.9</v>
      </c>
      <c r="H157" s="36" t="s">
        <v>12</v>
      </c>
      <c r="I157" s="45" t="s">
        <v>73</v>
      </c>
      <c r="J157" s="46">
        <v>24</v>
      </c>
      <c r="K157" s="47">
        <f>J157*F157</f>
        <v>237.60000000000002</v>
      </c>
      <c r="L157" s="56"/>
      <c r="M157" s="42">
        <f>K157*L157</f>
        <v>0</v>
      </c>
      <c r="N157" s="41"/>
    </row>
    <row r="158" spans="1:14" s="4" customFormat="1" ht="150" customHeight="1" x14ac:dyDescent="0.15">
      <c r="A158" s="16">
        <f t="shared" ref="A158:A160" si="40">ROW()-26</f>
        <v>132</v>
      </c>
      <c r="B158" s="105"/>
      <c r="C158" s="34"/>
      <c r="D158" s="35" t="s">
        <v>82</v>
      </c>
      <c r="E158" s="36" t="s">
        <v>80</v>
      </c>
      <c r="F158" s="42">
        <v>9.9</v>
      </c>
      <c r="G158" s="42">
        <v>12.9</v>
      </c>
      <c r="H158" s="36" t="s">
        <v>12</v>
      </c>
      <c r="I158" s="45" t="s">
        <v>73</v>
      </c>
      <c r="J158" s="46">
        <v>24</v>
      </c>
      <c r="K158" s="47">
        <f>J158*F158</f>
        <v>237.60000000000002</v>
      </c>
      <c r="L158" s="56"/>
      <c r="M158" s="42">
        <f>K158*L158</f>
        <v>0</v>
      </c>
      <c r="N158" s="41"/>
    </row>
    <row r="159" spans="1:14" s="4" customFormat="1" ht="150" customHeight="1" x14ac:dyDescent="0.15">
      <c r="A159" s="16">
        <f t="shared" si="40"/>
        <v>133</v>
      </c>
      <c r="B159" s="105"/>
      <c r="C159" s="34"/>
      <c r="D159" s="35" t="s">
        <v>83</v>
      </c>
      <c r="E159" s="36" t="s">
        <v>80</v>
      </c>
      <c r="F159" s="42">
        <v>9.9</v>
      </c>
      <c r="G159" s="42">
        <v>12.9</v>
      </c>
      <c r="H159" s="36" t="s">
        <v>12</v>
      </c>
      <c r="I159" s="45" t="s">
        <v>73</v>
      </c>
      <c r="J159" s="46">
        <v>24</v>
      </c>
      <c r="K159" s="47">
        <f>J159*F159</f>
        <v>237.60000000000002</v>
      </c>
      <c r="L159" s="56"/>
      <c r="M159" s="42">
        <f>K159*L159</f>
        <v>0</v>
      </c>
      <c r="N159" s="41"/>
    </row>
    <row r="160" spans="1:14" s="4" customFormat="1" ht="150" customHeight="1" x14ac:dyDescent="0.15">
      <c r="A160" s="16">
        <f t="shared" si="40"/>
        <v>134</v>
      </c>
      <c r="B160" s="105"/>
      <c r="C160" s="34"/>
      <c r="D160" s="35" t="s">
        <v>84</v>
      </c>
      <c r="E160" s="36" t="s">
        <v>80</v>
      </c>
      <c r="F160" s="42">
        <v>9.9</v>
      </c>
      <c r="G160" s="42">
        <v>12.9</v>
      </c>
      <c r="H160" s="36" t="s">
        <v>12</v>
      </c>
      <c r="I160" s="45" t="s">
        <v>73</v>
      </c>
      <c r="J160" s="46">
        <v>24</v>
      </c>
      <c r="K160" s="47">
        <f>J160*F160</f>
        <v>237.60000000000002</v>
      </c>
      <c r="L160" s="56"/>
      <c r="M160" s="42">
        <f>K160*L160</f>
        <v>0</v>
      </c>
      <c r="N160" s="41"/>
    </row>
    <row r="161" spans="1:14" s="5" customFormat="1" ht="47.25" customHeight="1" x14ac:dyDescent="0.15">
      <c r="A161" s="98" t="s">
        <v>85</v>
      </c>
      <c r="B161" s="99"/>
      <c r="C161" s="99"/>
      <c r="D161" s="99"/>
      <c r="E161" s="99"/>
      <c r="F161" s="99"/>
      <c r="G161" s="99"/>
      <c r="H161" s="99"/>
      <c r="I161" s="99"/>
      <c r="J161" s="99"/>
      <c r="K161" s="100"/>
      <c r="L161" s="57">
        <f>SUM(L3:L160)</f>
        <v>0</v>
      </c>
      <c r="M161" s="32">
        <f>SUM(M2:M160)</f>
        <v>0</v>
      </c>
      <c r="N161" s="89"/>
    </row>
    <row r="162" spans="1:14" s="5" customFormat="1" ht="65.099999999999994" customHeight="1" x14ac:dyDescent="0.15">
      <c r="A162" s="84" t="s">
        <v>74</v>
      </c>
      <c r="B162" s="84"/>
      <c r="C162" s="84"/>
      <c r="D162" s="84"/>
      <c r="E162" s="84"/>
      <c r="F162" s="85"/>
      <c r="G162" s="85"/>
      <c r="H162" s="85"/>
      <c r="I162" s="86"/>
      <c r="J162" s="84"/>
      <c r="K162" s="87"/>
      <c r="L162" s="88"/>
      <c r="M162" s="87"/>
      <c r="N162" s="90"/>
    </row>
    <row r="163" spans="1:14" s="6" customFormat="1" ht="86.1" customHeight="1" x14ac:dyDescent="0.15">
      <c r="A163" s="104" t="s">
        <v>78</v>
      </c>
      <c r="B163" s="104"/>
      <c r="C163" s="104"/>
      <c r="D163" s="104"/>
      <c r="E163" s="93"/>
      <c r="F163" s="94"/>
      <c r="G163" s="94"/>
      <c r="H163" s="94"/>
      <c r="I163" s="95"/>
      <c r="J163" s="93"/>
      <c r="K163" s="96"/>
      <c r="L163" s="97"/>
      <c r="M163" s="96"/>
      <c r="N163" s="90"/>
    </row>
    <row r="164" spans="1:14" s="6" customFormat="1" ht="86.1" customHeight="1" x14ac:dyDescent="0.15">
      <c r="A164" s="91" t="s">
        <v>79</v>
      </c>
      <c r="B164" s="92"/>
      <c r="C164" s="92"/>
      <c r="D164" s="92"/>
      <c r="E164" s="93"/>
      <c r="F164" s="94"/>
      <c r="G164" s="94"/>
      <c r="H164" s="94"/>
      <c r="I164" s="95"/>
      <c r="J164" s="93"/>
      <c r="K164" s="96"/>
      <c r="L164" s="97"/>
      <c r="M164" s="96"/>
      <c r="N164" s="90"/>
    </row>
  </sheetData>
  <mergeCells count="40">
    <mergeCell ref="A162:M162"/>
    <mergeCell ref="B118:B121"/>
    <mergeCell ref="B122:B125"/>
    <mergeCell ref="N161:N164"/>
    <mergeCell ref="A164:D164"/>
    <mergeCell ref="E164:M164"/>
    <mergeCell ref="A161:K161"/>
    <mergeCell ref="B145:B148"/>
    <mergeCell ref="A163:D163"/>
    <mergeCell ref="E163:M163"/>
    <mergeCell ref="B134:B135"/>
    <mergeCell ref="B142:B143"/>
    <mergeCell ref="B157:B160"/>
    <mergeCell ref="B150:B155"/>
    <mergeCell ref="B137:B140"/>
    <mergeCell ref="H137:H140"/>
    <mergeCell ref="A1:N1"/>
    <mergeCell ref="C3:C4"/>
    <mergeCell ref="B94:B99"/>
    <mergeCell ref="C5:C6"/>
    <mergeCell ref="C9:C10"/>
    <mergeCell ref="B49:B62"/>
    <mergeCell ref="B3:B10"/>
    <mergeCell ref="B17:B27"/>
    <mergeCell ref="B64:B67"/>
    <mergeCell ref="B36:B39"/>
    <mergeCell ref="B41:B42"/>
    <mergeCell ref="B69:B72"/>
    <mergeCell ref="B74:B77"/>
    <mergeCell ref="B79:B82"/>
    <mergeCell ref="B89:B92"/>
    <mergeCell ref="C7:C8"/>
    <mergeCell ref="B12:B15"/>
    <mergeCell ref="B101:B108"/>
    <mergeCell ref="B127:B130"/>
    <mergeCell ref="B29:B34"/>
    <mergeCell ref="B84:B87"/>
    <mergeCell ref="B44:B47"/>
    <mergeCell ref="B110:B113"/>
    <mergeCell ref="B114:B117"/>
  </mergeCells>
  <phoneticPr fontId="13" type="noConversion"/>
  <pageMargins left="0.75" right="0.75" top="1" bottom="1" header="0.51180555555555551" footer="0.51180555555555551"/>
  <pageSetup paperSize="9" orientation="portrait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经销未税报价单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HLQ</dc:creator>
  <cp:lastModifiedBy>Administrator</cp:lastModifiedBy>
  <dcterms:created xsi:type="dcterms:W3CDTF">2020-08-14T13:38:03Z</dcterms:created>
  <dcterms:modified xsi:type="dcterms:W3CDTF">2022-10-23T16:03:53Z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3A9C286D215A47D4B7C2FAD6B2D13F81</vt:lpwstr>
  </property>
</Properties>
</file>