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060"/>
  </bookViews>
  <sheets>
    <sheet name="Dentalig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1" name="ID_0F0E4AC194904693B35E0A607CF3E3D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690" y="1076325"/>
          <a:ext cx="1518920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1237269D56924E8B9A340F358406C4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5725" y="6400800"/>
          <a:ext cx="1466850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83B02A93C1004C1E918CB6C00178F8C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0170" y="7486650"/>
          <a:ext cx="1457325" cy="99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C5DA813176A5418EBD355D53043DA0E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1590" y="2143125"/>
          <a:ext cx="1594485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480537E3957D4A7FBF6F58659C2C15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60170" y="8553450"/>
          <a:ext cx="1457325" cy="99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8883C803283144DC8097D6C4C75DC37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03020" y="20178395"/>
          <a:ext cx="1590675" cy="923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A246651AF0D9442DAC645C1F29B650D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27150" y="3214370"/>
          <a:ext cx="1524000" cy="101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C0E566970F5D4F54B7A07773F6F622B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22070" y="4295775"/>
          <a:ext cx="1533525" cy="99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A6503B9D49C846D2A56D35167DDC891B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410970" y="5356225"/>
          <a:ext cx="135636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2" name="ID_14BF932ABE5341418FCA5E9B5F1C172B" descr="upload_post_object_v2_476143270"/>
        <xdr:cNvPicPr/>
      </xdr:nvPicPr>
      <xdr:blipFill>
        <a:blip r:embed="rId10"/>
        <a:stretch>
          <a:fillRect/>
        </a:stretch>
      </xdr:blipFill>
      <xdr:spPr>
        <a:xfrm>
          <a:off x="0" y="0"/>
          <a:ext cx="1409700" cy="971550"/>
        </a:xfrm>
        <a:prstGeom prst="rect">
          <a:avLst/>
        </a:prstGeom>
      </xdr:spPr>
    </xdr:pic>
  </etc:cellImage>
  <etc:cellImage>
    <xdr:pic>
      <xdr:nvPicPr>
        <xdr:cNvPr id="872" name="ID_D512C416C0F0464A8E3441A6FC32F195" descr="core_image_url__exec_download_1054110646"/>
        <xdr:cNvPicPr/>
      </xdr:nvPicPr>
      <xdr:blipFill>
        <a:blip r:embed="rId11"/>
        <a:stretch>
          <a:fillRect/>
        </a:stretch>
      </xdr:blipFill>
      <xdr:spPr>
        <a:xfrm>
          <a:off x="0" y="0"/>
          <a:ext cx="1228725" cy="1866900"/>
        </a:xfrm>
        <a:prstGeom prst="rect">
          <a:avLst/>
        </a:prstGeom>
      </xdr:spPr>
    </xdr:pic>
  </etc:cellImage>
  <etc:cellImage>
    <xdr:pic>
      <xdr:nvPicPr>
        <xdr:cNvPr id="23" name="ID_CDB9F825FD194984938C4552D76BCD7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93825" y="31889700"/>
          <a:ext cx="1524000" cy="895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4C1912DC4A04C4798968E615610BA5B" descr="core_image_url__exec_download_1989752025"/>
        <xdr:cNvPicPr/>
      </xdr:nvPicPr>
      <xdr:blipFill>
        <a:blip r:embed="rId13"/>
        <a:stretch>
          <a:fillRect/>
        </a:stretch>
      </xdr:blipFill>
      <xdr:spPr>
        <a:xfrm>
          <a:off x="0" y="0"/>
          <a:ext cx="1381125" cy="1000125"/>
        </a:xfrm>
        <a:prstGeom prst="rect">
          <a:avLst/>
        </a:prstGeom>
      </xdr:spPr>
    </xdr:pic>
  </etc:cellImage>
  <etc:cellImage>
    <xdr:pic>
      <xdr:nvPicPr>
        <xdr:cNvPr id="871" name="ID_59B8FBC9CE6E43A688F6FC120CFCC76A" descr="core_image_url__exec_download_3132622259"/>
        <xdr:cNvPicPr/>
      </xdr:nvPicPr>
      <xdr:blipFill>
        <a:blip r:embed="rId14"/>
        <a:stretch>
          <a:fillRect/>
        </a:stretch>
      </xdr:blipFill>
      <xdr:spPr>
        <a:xfrm>
          <a:off x="0" y="0"/>
          <a:ext cx="1285875" cy="1933575"/>
        </a:xfrm>
        <a:prstGeom prst="rect">
          <a:avLst/>
        </a:prstGeom>
      </xdr:spPr>
    </xdr:pic>
  </etc:cellImage>
  <etc:cellImage>
    <xdr:pic>
      <xdr:nvPicPr>
        <xdr:cNvPr id="40" name="ID_CD38C0CCB0934A76A353E70C26AE9B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10310" y="39319200"/>
          <a:ext cx="1757680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FD7248AC46A14CA1AAEFFBCEEC9534E1" descr="core_image_url__exec_download_2720951476"/>
        <xdr:cNvPicPr/>
      </xdr:nvPicPr>
      <xdr:blipFill>
        <a:blip r:embed="rId16"/>
        <a:stretch>
          <a:fillRect/>
        </a:stretch>
      </xdr:blipFill>
      <xdr:spPr>
        <a:xfrm>
          <a:off x="0" y="0"/>
          <a:ext cx="1362075" cy="981075"/>
        </a:xfrm>
        <a:prstGeom prst="rect">
          <a:avLst/>
        </a:prstGeom>
      </xdr:spPr>
    </xdr:pic>
  </etc:cellImage>
  <etc:cellImage>
    <xdr:pic>
      <xdr:nvPicPr>
        <xdr:cNvPr id="10" name="ID_29BAFCBA97334301BAFDD90E92E290ED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12545" y="13515975"/>
          <a:ext cx="1590675" cy="93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1" name="ID_65E5E90DCABA48A6A02AD81A7F0A1230" descr="core_image_url__exec_download_3185029906"/>
        <xdr:cNvPicPr/>
      </xdr:nvPicPr>
      <xdr:blipFill>
        <a:blip r:embed="rId18"/>
        <a:stretch>
          <a:fillRect/>
        </a:stretch>
      </xdr:blipFill>
      <xdr:spPr>
        <a:xfrm>
          <a:off x="0" y="0"/>
          <a:ext cx="1619250" cy="2371725"/>
        </a:xfrm>
        <a:prstGeom prst="rect">
          <a:avLst/>
        </a:prstGeom>
      </xdr:spPr>
    </xdr:pic>
  </etc:cellImage>
  <etc:cellImage>
    <xdr:pic>
      <xdr:nvPicPr>
        <xdr:cNvPr id="18" name="ID_329ED14517B84AB2872AB4701ACA10BD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426845" y="14682470"/>
          <a:ext cx="1323975" cy="1000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B1AB0B2289C6436097241F47A2D0939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56335" y="36155630"/>
          <a:ext cx="1864995" cy="935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A1B2923726944422B52CD9CB7122AFB2" descr="core_image_url__exec_download_3040643139"/>
        <xdr:cNvPicPr/>
      </xdr:nvPicPr>
      <xdr:blipFill>
        <a:blip r:embed="rId21"/>
        <a:stretch>
          <a:fillRect/>
        </a:stretch>
      </xdr:blipFill>
      <xdr:spPr>
        <a:xfrm>
          <a:off x="0" y="0"/>
          <a:ext cx="952500" cy="923925"/>
        </a:xfrm>
        <a:prstGeom prst="rect">
          <a:avLst/>
        </a:prstGeom>
      </xdr:spPr>
    </xdr:pic>
  </etc:cellImage>
  <etc:cellImage>
    <xdr:pic>
      <xdr:nvPicPr>
        <xdr:cNvPr id="6" name="ID_B534574E0DF64CA084A95D4AA2D1C412" descr="core_image_url__exec_download_482298587"/>
        <xdr:cNvPicPr/>
      </xdr:nvPicPr>
      <xdr:blipFill>
        <a:blip r:embed="rId22"/>
        <a:stretch>
          <a:fillRect/>
        </a:stretch>
      </xdr:blipFill>
      <xdr:spPr>
        <a:xfrm>
          <a:off x="0" y="0"/>
          <a:ext cx="933450" cy="923925"/>
        </a:xfrm>
        <a:prstGeom prst="rect">
          <a:avLst/>
        </a:prstGeom>
      </xdr:spPr>
    </xdr:pic>
  </etc:cellImage>
  <etc:cellImage>
    <xdr:pic>
      <xdr:nvPicPr>
        <xdr:cNvPr id="22" name="ID_3FCB6CFE668F4D4FBADE6ADAB7D6034C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22070" y="30827345"/>
          <a:ext cx="1514475" cy="923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8" name="ID_0004C7E2F5F14A1FA0974D9773653601" descr="core_image_url__exec_download_3975713083"/>
        <xdr:cNvPicPr/>
      </xdr:nvPicPr>
      <xdr:blipFill>
        <a:blip r:embed="rId24"/>
        <a:stretch>
          <a:fillRect/>
        </a:stretch>
      </xdr:blipFill>
      <xdr:spPr>
        <a:xfrm>
          <a:off x="0" y="0"/>
          <a:ext cx="1600200" cy="2371725"/>
        </a:xfrm>
        <a:prstGeom prst="rect">
          <a:avLst/>
        </a:prstGeom>
      </xdr:spPr>
    </xdr:pic>
  </etc:cellImage>
  <etc:cellImage>
    <xdr:pic>
      <xdr:nvPicPr>
        <xdr:cNvPr id="7" name="ID_543EBD08F82F4DC28BEC9FAC2E238121" descr="core_image_url__exec_download_1119487427"/>
        <xdr:cNvPicPr/>
      </xdr:nvPicPr>
      <xdr:blipFill>
        <a:blip r:embed="rId25"/>
        <a:stretch>
          <a:fillRect/>
        </a:stretch>
      </xdr:blipFill>
      <xdr:spPr>
        <a:xfrm>
          <a:off x="0" y="0"/>
          <a:ext cx="1457325" cy="952500"/>
        </a:xfrm>
        <a:prstGeom prst="rect">
          <a:avLst/>
        </a:prstGeom>
      </xdr:spPr>
    </xdr:pic>
  </etc:cellImage>
  <etc:cellImage>
    <xdr:pic>
      <xdr:nvPicPr>
        <xdr:cNvPr id="864" name="ID_3EBBE8862E4A4FAAA29EFF05F46E3E51" descr="core_image_url__exec_download_390369619"/>
        <xdr:cNvPicPr/>
      </xdr:nvPicPr>
      <xdr:blipFill>
        <a:blip r:embed="rId26"/>
        <a:stretch>
          <a:fillRect/>
        </a:stretch>
      </xdr:blipFill>
      <xdr:spPr>
        <a:xfrm>
          <a:off x="0" y="0"/>
          <a:ext cx="1543050" cy="923925"/>
        </a:xfrm>
        <a:prstGeom prst="rect">
          <a:avLst/>
        </a:prstGeom>
      </xdr:spPr>
    </xdr:pic>
  </etc:cellImage>
  <etc:cellImage>
    <xdr:pic>
      <xdr:nvPicPr>
        <xdr:cNvPr id="8" name="ID_A4997F2C57074A06B2FA97391D365A6E" descr="core_image_url__exec_download_260298869"/>
        <xdr:cNvPicPr/>
      </xdr:nvPicPr>
      <xdr:blipFill>
        <a:blip r:embed="rId27"/>
        <a:stretch>
          <a:fillRect/>
        </a:stretch>
      </xdr:blipFill>
      <xdr:spPr>
        <a:xfrm>
          <a:off x="0" y="0"/>
          <a:ext cx="1419225" cy="952500"/>
        </a:xfrm>
        <a:prstGeom prst="rect">
          <a:avLst/>
        </a:prstGeom>
      </xdr:spPr>
    </xdr:pic>
  </etc:cellImage>
  <etc:cellImage>
    <xdr:pic>
      <xdr:nvPicPr>
        <xdr:cNvPr id="862" name="ID_F0777D33380948FBA7B55F57AED38C28" descr="core_image_url__exec_download_2025135254"/>
        <xdr:cNvPicPr/>
      </xdr:nvPicPr>
      <xdr:blipFill>
        <a:blip r:embed="rId28"/>
        <a:stretch>
          <a:fillRect/>
        </a:stretch>
      </xdr:blipFill>
      <xdr:spPr>
        <a:xfrm>
          <a:off x="0" y="0"/>
          <a:ext cx="3028950" cy="1724025"/>
        </a:xfrm>
        <a:prstGeom prst="rect">
          <a:avLst/>
        </a:prstGeom>
      </xdr:spPr>
    </xdr:pic>
  </etc:cellImage>
  <etc:cellImage>
    <xdr:pic>
      <xdr:nvPicPr>
        <xdr:cNvPr id="13" name="ID_8DEEA690098D404899B6CCC5A43DCA0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407795" y="21231225"/>
          <a:ext cx="140017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27F941BBCD3E43F5BB06353718F06C3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31900" y="22326600"/>
          <a:ext cx="1714500" cy="93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BBA34E67F5644455BE5B3DD2F8886E0F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336675" y="23426420"/>
          <a:ext cx="1409700" cy="94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8102E085E2F34913A4CB7632CA79239C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346200" y="24436070"/>
          <a:ext cx="1485900" cy="90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3" name="ID_3C200C8F93294965A4F4EBD024FF0518" descr="core_image_url__exec_download_3872845239"/>
        <xdr:cNvPicPr/>
      </xdr:nvPicPr>
      <xdr:blipFill>
        <a:blip r:embed="rId33"/>
        <a:stretch>
          <a:fillRect/>
        </a:stretch>
      </xdr:blipFill>
      <xdr:spPr>
        <a:xfrm>
          <a:off x="0" y="0"/>
          <a:ext cx="3000375" cy="1733550"/>
        </a:xfrm>
        <a:prstGeom prst="rect">
          <a:avLst/>
        </a:prstGeom>
      </xdr:spPr>
    </xdr:pic>
  </etc:cellImage>
  <etc:cellImage>
    <xdr:pic>
      <xdr:nvPicPr>
        <xdr:cNvPr id="35" name="ID_0EF21DE7E476453386C3FFE11E4255B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398270" y="25488900"/>
          <a:ext cx="1381125" cy="895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A591D5D30DA041749EA188904CBF364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422400" y="26531570"/>
          <a:ext cx="1333500" cy="923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EF723AB335D242C6964A3D560EFBB9AC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336675" y="27626945"/>
          <a:ext cx="1504950" cy="94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0351CB4333704623AD0BC30305EDF6C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336675" y="28741370"/>
          <a:ext cx="1504950" cy="923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6" name="ID_23050FB7F0CE45F8B03B5A3EFDEB2E59" descr="core_image_url__exec_download_2030462818"/>
        <xdr:cNvPicPr/>
      </xdr:nvPicPr>
      <xdr:blipFill>
        <a:blip r:embed="rId38"/>
        <a:stretch>
          <a:fillRect/>
        </a:stretch>
      </xdr:blipFill>
      <xdr:spPr>
        <a:xfrm>
          <a:off x="0" y="0"/>
          <a:ext cx="1619250" cy="2314575"/>
        </a:xfrm>
        <a:prstGeom prst="rect">
          <a:avLst/>
        </a:prstGeom>
      </xdr:spPr>
    </xdr:pic>
  </etc:cellImage>
  <etc:cellImage>
    <xdr:pic>
      <xdr:nvPicPr>
        <xdr:cNvPr id="849" name="ID_29711FB3B7424A84B05B7F3B7AD529E9" descr="core_image_url__exec_download_659540617"/>
        <xdr:cNvPicPr/>
      </xdr:nvPicPr>
      <xdr:blipFill>
        <a:blip r:embed="rId39"/>
        <a:stretch>
          <a:fillRect/>
        </a:stretch>
      </xdr:blipFill>
      <xdr:spPr>
        <a:xfrm>
          <a:off x="0" y="0"/>
          <a:ext cx="1524000" cy="2314575"/>
        </a:xfrm>
        <a:prstGeom prst="rect">
          <a:avLst/>
        </a:prstGeom>
      </xdr:spPr>
    </xdr:pic>
  </etc:cellImage>
  <etc:cellImage>
    <xdr:pic>
      <xdr:nvPicPr>
        <xdr:cNvPr id="853" name="ID_7DE1EEF9D1A140069ABBB15624EA05B4" descr="core_image_url__exec_download_4265713211"/>
        <xdr:cNvPicPr/>
      </xdr:nvPicPr>
      <xdr:blipFill>
        <a:blip r:embed="rId40"/>
        <a:stretch>
          <a:fillRect/>
        </a:stretch>
      </xdr:blipFill>
      <xdr:spPr>
        <a:xfrm>
          <a:off x="0" y="0"/>
          <a:ext cx="1676400" cy="2343150"/>
        </a:xfrm>
        <a:prstGeom prst="rect">
          <a:avLst/>
        </a:prstGeom>
      </xdr:spPr>
    </xdr:pic>
  </etc:cellImage>
  <etc:cellImage>
    <xdr:pic>
      <xdr:nvPicPr>
        <xdr:cNvPr id="854" name="ID_3AAF2D96A7544729AC3F2A1157A6A318" descr="core_image_url__exec_download_1877118683"/>
        <xdr:cNvPicPr/>
      </xdr:nvPicPr>
      <xdr:blipFill>
        <a:blip r:embed="rId41"/>
        <a:stretch>
          <a:fillRect/>
        </a:stretch>
      </xdr:blipFill>
      <xdr:spPr>
        <a:xfrm>
          <a:off x="0" y="0"/>
          <a:ext cx="1657350" cy="2352675"/>
        </a:xfrm>
        <a:prstGeom prst="rect">
          <a:avLst/>
        </a:prstGeom>
      </xdr:spPr>
    </xdr:pic>
  </etc:cellImage>
  <etc:cellImage>
    <xdr:pic>
      <xdr:nvPicPr>
        <xdr:cNvPr id="39" name="ID_F0F4B1E4017E4377B806582BBF21E06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097915" y="38252400"/>
          <a:ext cx="1981835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5" name="ID_C59B733779ED45A3855EA3AF31A3DC67" descr="core_image_url__exec_download_872702095"/>
        <xdr:cNvPicPr/>
      </xdr:nvPicPr>
      <xdr:blipFill>
        <a:blip r:embed="rId43"/>
        <a:stretch>
          <a:fillRect/>
        </a:stretch>
      </xdr:blipFill>
      <xdr:spPr>
        <a:xfrm>
          <a:off x="0" y="0"/>
          <a:ext cx="1476375" cy="2095500"/>
        </a:xfrm>
        <a:prstGeom prst="rect">
          <a:avLst/>
        </a:prstGeom>
      </xdr:spPr>
    </xdr:pic>
  </etc:cellImage>
  <etc:cellImage>
    <xdr:pic>
      <xdr:nvPicPr>
        <xdr:cNvPr id="856" name="ID_682FE5BDB67142B3A9E2301D6B1E8344" descr="core_image_url__exec_download_1441871839"/>
        <xdr:cNvPicPr/>
      </xdr:nvPicPr>
      <xdr:blipFill>
        <a:blip r:embed="rId44"/>
        <a:stretch>
          <a:fillRect/>
        </a:stretch>
      </xdr:blipFill>
      <xdr:spPr>
        <a:xfrm>
          <a:off x="0" y="0"/>
          <a:ext cx="1457325" cy="2095500"/>
        </a:xfrm>
        <a:prstGeom prst="rect">
          <a:avLst/>
        </a:prstGeom>
      </xdr:spPr>
    </xdr:pic>
  </etc:cellImage>
  <etc:cellImage>
    <xdr:pic>
      <xdr:nvPicPr>
        <xdr:cNvPr id="26" name="ID_25B4112929504FA39855C836EE11FDB3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143000" y="35102800"/>
          <a:ext cx="1891665" cy="927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9" name="ID_DB5D1EE863034AE5B606A926CD26525B" descr="core_image_url__exec_download_3099836485"/>
        <xdr:cNvPicPr/>
      </xdr:nvPicPr>
      <xdr:blipFill>
        <a:blip r:embed="rId46"/>
        <a:stretch>
          <a:fillRect/>
        </a:stretch>
      </xdr:blipFill>
      <xdr:spPr>
        <a:xfrm>
          <a:off x="0" y="0"/>
          <a:ext cx="1543050" cy="904875"/>
        </a:xfrm>
        <a:prstGeom prst="rect">
          <a:avLst/>
        </a:prstGeom>
      </xdr:spPr>
    </xdr:pic>
  </etc:cellImage>
  <etc:cellImage>
    <xdr:pic>
      <xdr:nvPicPr>
        <xdr:cNvPr id="29" name="ID_85EA70B9A2D2438793BC3F6F852AD30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363980" y="29795470"/>
          <a:ext cx="1431290" cy="873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7" name="ID_9B041B03581B43AEAA120C9B386BF7C7" descr="core_image_url__exec_download_3518148021"/>
        <xdr:cNvPicPr/>
      </xdr:nvPicPr>
      <xdr:blipFill>
        <a:blip r:embed="rId48"/>
        <a:stretch>
          <a:fillRect/>
        </a:stretch>
      </xdr:blipFill>
      <xdr:spPr>
        <a:xfrm>
          <a:off x="0" y="0"/>
          <a:ext cx="2800350" cy="1695450"/>
        </a:xfrm>
        <a:prstGeom prst="rect">
          <a:avLst/>
        </a:prstGeom>
      </xdr:spPr>
    </xdr:pic>
  </etc:cellImage>
  <etc:cellImage>
    <xdr:pic>
      <xdr:nvPicPr>
        <xdr:cNvPr id="858" name="ID_A3D3CAF7FD744D0CA30F05F6B3D02511" descr="core_image_url__exec_download_3065469948"/>
        <xdr:cNvPicPr/>
      </xdr:nvPicPr>
      <xdr:blipFill>
        <a:blip r:embed="rId49"/>
        <a:stretch>
          <a:fillRect/>
        </a:stretch>
      </xdr:blipFill>
      <xdr:spPr>
        <a:xfrm>
          <a:off x="0" y="0"/>
          <a:ext cx="2962275" cy="1733550"/>
        </a:xfrm>
        <a:prstGeom prst="rect">
          <a:avLst/>
        </a:prstGeom>
      </xdr:spPr>
    </xdr:pic>
  </etc:cellImage>
  <etc:cellImage>
    <xdr:pic>
      <xdr:nvPicPr>
        <xdr:cNvPr id="859" name="ID_822FECFDBBA74BC995FCFE86A65A3B76" descr="core_image_url__exec_download_223940857"/>
        <xdr:cNvPicPr/>
      </xdr:nvPicPr>
      <xdr:blipFill>
        <a:blip r:embed="rId50"/>
        <a:stretch>
          <a:fillRect/>
        </a:stretch>
      </xdr:blipFill>
      <xdr:spPr>
        <a:xfrm>
          <a:off x="0" y="0"/>
          <a:ext cx="2781300" cy="1685925"/>
        </a:xfrm>
        <a:prstGeom prst="rect">
          <a:avLst/>
        </a:prstGeom>
      </xdr:spPr>
    </xdr:pic>
  </etc:cellImage>
  <etc:cellImage>
    <xdr:pic>
      <xdr:nvPicPr>
        <xdr:cNvPr id="860" name="ID_3365CA33E78F47E4B2AD1F2F26BB4AD8" descr="core_image_url__exec_download_2533824659"/>
        <xdr:cNvPicPr/>
      </xdr:nvPicPr>
      <xdr:blipFill>
        <a:blip r:embed="rId51"/>
        <a:stretch>
          <a:fillRect/>
        </a:stretch>
      </xdr:blipFill>
      <xdr:spPr>
        <a:xfrm>
          <a:off x="0" y="0"/>
          <a:ext cx="2847975" cy="1695450"/>
        </a:xfrm>
        <a:prstGeom prst="rect">
          <a:avLst/>
        </a:prstGeom>
      </xdr:spPr>
    </xdr:pic>
  </etc:cellImage>
  <etc:cellImage>
    <xdr:pic>
      <xdr:nvPicPr>
        <xdr:cNvPr id="861" name="ID_6B5F69779FF14D54A79D2A745C24D8B8" descr="core_image_url__exec_download_3127709995"/>
        <xdr:cNvPicPr/>
      </xdr:nvPicPr>
      <xdr:blipFill>
        <a:blip r:embed="rId52"/>
        <a:stretch>
          <a:fillRect/>
        </a:stretch>
      </xdr:blipFill>
      <xdr:spPr>
        <a:xfrm>
          <a:off x="0" y="0"/>
          <a:ext cx="3067050" cy="1752600"/>
        </a:xfrm>
        <a:prstGeom prst="rect">
          <a:avLst/>
        </a:prstGeom>
      </xdr:spPr>
    </xdr:pic>
  </etc:cellImage>
  <etc:cellImage>
    <xdr:pic>
      <xdr:nvPicPr>
        <xdr:cNvPr id="865" name="ID_0464FF63221046D288C7F69FEF0CC173" descr="core_image_url__exec_download_3953785524"/>
        <xdr:cNvPicPr/>
      </xdr:nvPicPr>
      <xdr:blipFill>
        <a:blip r:embed="rId53"/>
        <a:stretch>
          <a:fillRect/>
        </a:stretch>
      </xdr:blipFill>
      <xdr:spPr>
        <a:xfrm>
          <a:off x="0" y="0"/>
          <a:ext cx="1533525" cy="914400"/>
        </a:xfrm>
        <a:prstGeom prst="rect">
          <a:avLst/>
        </a:prstGeom>
      </xdr:spPr>
    </xdr:pic>
  </etc:cellImage>
  <etc:cellImage>
    <xdr:pic>
      <xdr:nvPicPr>
        <xdr:cNvPr id="866" name="ID_56FC19C5A04C40BDABC8DFDE40637ED8" descr="core_image_url__exec_download_4262744712"/>
        <xdr:cNvPicPr/>
      </xdr:nvPicPr>
      <xdr:blipFill>
        <a:blip r:embed="rId54"/>
        <a:stretch>
          <a:fillRect/>
        </a:stretch>
      </xdr:blipFill>
      <xdr:spPr>
        <a:xfrm>
          <a:off x="0" y="0"/>
          <a:ext cx="1514475" cy="933450"/>
        </a:xfrm>
        <a:prstGeom prst="rect">
          <a:avLst/>
        </a:prstGeom>
      </xdr:spPr>
    </xdr:pic>
  </etc:cellImage>
  <etc:cellImage>
    <xdr:pic>
      <xdr:nvPicPr>
        <xdr:cNvPr id="867" name="ID_B14F8E2F5A1F40ED9D101092F9436A89" descr="core_image_url__exec_download_1200166613"/>
        <xdr:cNvPicPr/>
      </xdr:nvPicPr>
      <xdr:blipFill>
        <a:blip r:embed="rId55"/>
        <a:stretch>
          <a:fillRect/>
        </a:stretch>
      </xdr:blipFill>
      <xdr:spPr>
        <a:xfrm>
          <a:off x="0" y="0"/>
          <a:ext cx="1590675" cy="895350"/>
        </a:xfrm>
        <a:prstGeom prst="rect">
          <a:avLst/>
        </a:prstGeom>
      </xdr:spPr>
    </xdr:pic>
  </etc:cellImage>
  <etc:cellImage>
    <xdr:pic>
      <xdr:nvPicPr>
        <xdr:cNvPr id="32" name="ID_1147ACAE71A04500A685C91E05F005C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41400" y="41452800"/>
          <a:ext cx="2094865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8" name="ID_B5213E16719E47AC840FD5C1B84F7258" descr="core_image_url__exec_download_1554499491"/>
        <xdr:cNvPicPr/>
      </xdr:nvPicPr>
      <xdr:blipFill>
        <a:blip r:embed="rId57"/>
        <a:stretch>
          <a:fillRect/>
        </a:stretch>
      </xdr:blipFill>
      <xdr:spPr>
        <a:xfrm>
          <a:off x="0" y="0"/>
          <a:ext cx="1524000" cy="942975"/>
        </a:xfrm>
        <a:prstGeom prst="rect">
          <a:avLst/>
        </a:prstGeom>
      </xdr:spPr>
    </xdr:pic>
  </etc:cellImage>
  <etc:cellImage>
    <xdr:pic>
      <xdr:nvPicPr>
        <xdr:cNvPr id="24" name="ID_0D8BC814E38946E1B575B835E2C06C8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279525" y="32960945"/>
          <a:ext cx="1619250" cy="923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0908F32F757A4BAF9249596872B7E107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045845" y="40386000"/>
          <a:ext cx="2086610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9654309FC9234476A08472511AB2049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133475" y="34036000"/>
          <a:ext cx="1892300" cy="927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3EA6896E2D734E7A97C85061945D463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142365" y="37204015"/>
          <a:ext cx="1892935" cy="991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0" name="ID_869D5E0E756A4708B2D5C5D39ACE0731" descr="core_image_url__exec_download_752701454"/>
        <xdr:cNvPicPr/>
      </xdr:nvPicPr>
      <xdr:blipFill>
        <a:blip r:embed="rId62"/>
        <a:stretch>
          <a:fillRect/>
        </a:stretch>
      </xdr:blipFill>
      <xdr:spPr>
        <a:xfrm>
          <a:off x="0" y="0"/>
          <a:ext cx="1266825" cy="1895475"/>
        </a:xfrm>
        <a:prstGeom prst="rect">
          <a:avLst/>
        </a:prstGeom>
      </xdr:spPr>
    </xdr:pic>
  </etc:cellImage>
  <etc:cellImage>
    <xdr:pic>
      <xdr:nvPicPr>
        <xdr:cNvPr id="33" name="ID_B7B5183DF0A84E1EAB98CF864DB67B91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115060" y="42519600"/>
          <a:ext cx="1947545" cy="1028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<sst xmlns="http://schemas.openxmlformats.org/spreadsheetml/2006/main" count="263" uniqueCount="166">
  <si>
    <t>Dentalight门店报价表</t>
  </si>
  <si>
    <t>序号</t>
  </si>
  <si>
    <t>产品编码</t>
  </si>
  <si>
    <t>图片</t>
  </si>
  <si>
    <t>产品名称</t>
  </si>
  <si>
    <t>净含量</t>
  </si>
  <si>
    <t>箱规</t>
  </si>
  <si>
    <t>批发价</t>
  </si>
  <si>
    <t>建议零售价</t>
  </si>
  <si>
    <t>裸价折后价</t>
  </si>
  <si>
    <t>L09466</t>
  </si>
  <si>
    <t>Dentalight品牌
高钙牛皮夹肉棒 鸡肉味</t>
  </si>
  <si>
    <t>100g/袋</t>
  </si>
  <si>
    <t>24袋/箱</t>
  </si>
  <si>
    <t>L09473</t>
  </si>
  <si>
    <t>Dentalight品牌
高钙牛皮夹肉棒 牛肉味</t>
  </si>
  <si>
    <t>L09497</t>
  </si>
  <si>
    <t>Dentalight品牌
低温烘烤扭肉棒 鸡肉味</t>
  </si>
  <si>
    <t>L09480</t>
  </si>
  <si>
    <t>Dentalight品牌
低温烘烤扭肉棒 牛肉味</t>
  </si>
  <si>
    <t>L08230</t>
  </si>
  <si>
    <t>Dentalight品牌
旋风洁牙棒 混合味50支</t>
  </si>
  <si>
    <t>8g*50支/盒</t>
  </si>
  <si>
    <t>2盒/箱</t>
  </si>
  <si>
    <t>L09534</t>
  </si>
  <si>
    <t>Dentalight品牌
旋风洁牙棒 苹果味18支</t>
  </si>
  <si>
    <t>150g/袋</t>
  </si>
  <si>
    <t>L09541</t>
  </si>
  <si>
    <t>Dentalight品牌
旋风洁牙棒 甜橙味18支</t>
  </si>
  <si>
    <t>L09558</t>
  </si>
  <si>
    <t>Dentalight品牌
旋风洁牙棒 混合莓味18支</t>
  </si>
  <si>
    <t>L08209</t>
  </si>
  <si>
    <t>Dentalight品牌 犬用
旋风洁牙棒(清新口气)18支</t>
  </si>
  <si>
    <t>L08216</t>
  </si>
  <si>
    <t>Dentalight品牌 犬用
旋风洁牙棒(健肤美毛)18支</t>
  </si>
  <si>
    <t>L08223</t>
  </si>
  <si>
    <t>Dentalight品牌 犬用
旋风洁牙棒(强筋健骨)18支</t>
  </si>
  <si>
    <t>L08452</t>
  </si>
  <si>
    <t>Dentalight品牌
营养能量骨 鸡肉味+牛肉味50支</t>
  </si>
  <si>
    <t>18g*50支/盒</t>
  </si>
  <si>
    <t>L08285</t>
  </si>
  <si>
    <t>Dentalight品牌
营养能量骨 鸡肉味+牛肉味</t>
  </si>
  <si>
    <t>180g/袋</t>
  </si>
  <si>
    <t>L08261</t>
  </si>
  <si>
    <t>Dentalight品牌
营养能量骨中号 鸡肉味</t>
  </si>
  <si>
    <t>90克/卡</t>
  </si>
  <si>
    <t>36卡/箱</t>
  </si>
  <si>
    <t>L08278</t>
  </si>
  <si>
    <t>Dentalight品牌
营养能量骨中号 牛肉味</t>
  </si>
  <si>
    <t>L08247</t>
  </si>
  <si>
    <t>Dentalight品牌
营养能量骨大号 鸡肉味</t>
  </si>
  <si>
    <t>220克/卡</t>
  </si>
  <si>
    <t>20卡/箱</t>
  </si>
  <si>
    <t>L08254</t>
  </si>
  <si>
    <t>Dentalight品牌
营养能量骨大号 牛肉味</t>
  </si>
  <si>
    <t>L08469</t>
  </si>
  <si>
    <t>Dentalight品牌
美味三文鱼装50支</t>
  </si>
  <si>
    <t>9g*50支/盒</t>
  </si>
  <si>
    <t>L08438</t>
  </si>
  <si>
    <t>Dentalight品牌
美味三文鱼12支</t>
  </si>
  <si>
    <t>108g/袋</t>
  </si>
  <si>
    <t>30袋/箱</t>
  </si>
  <si>
    <t>L08476</t>
  </si>
  <si>
    <t>Dentalight品牌
牛油果磨牙棒50支</t>
  </si>
  <si>
    <t>L08445</t>
  </si>
  <si>
    <t>Dentalight品牌
牛油果磨牙棒12支</t>
  </si>
  <si>
    <t>80g/袋</t>
  </si>
  <si>
    <t>L02276</t>
  </si>
  <si>
    <t>Dentalight品牌
清爽洁牙骨小号36支 盒装
（36支/盒，2盒/箱）</t>
  </si>
  <si>
    <t>16g*36支/盒</t>
  </si>
  <si>
    <t>L02207</t>
  </si>
  <si>
    <t>Dentalight品牌
清爽洁牙骨小号12支</t>
  </si>
  <si>
    <t>90g/袋</t>
  </si>
  <si>
    <t>42袋/箱</t>
  </si>
  <si>
    <t>L02238</t>
  </si>
  <si>
    <t>Dentalight品牌
清爽洁牙骨中号5支</t>
  </si>
  <si>
    <t>Dentalight品牌
清爽洁牙骨小号  约50支</t>
  </si>
  <si>
    <t>400g/袋</t>
  </si>
  <si>
    <t>12袋/箱</t>
  </si>
  <si>
    <t>Dentalight品牌
清爽洁牙骨中号  约22支</t>
  </si>
  <si>
    <t>L10820</t>
  </si>
  <si>
    <t>Dentalight品牌 犬用
乳化鸡肉条 牛肉味(高温蒸煮)</t>
  </si>
  <si>
    <t>50g/袋</t>
  </si>
  <si>
    <t>72袋/箱</t>
  </si>
  <si>
    <t>L10837</t>
  </si>
  <si>
    <t>Dentalight品牌 犬用
乳化鸡肉条 羊肉味(高温蒸煮)</t>
  </si>
  <si>
    <t>L10844</t>
  </si>
  <si>
    <t>Dentalight品牌 犬用
乳化鸡肉条 鸡肝味(高温蒸煮)</t>
  </si>
  <si>
    <t>L10851</t>
  </si>
  <si>
    <t>Dentalight品牌 犬用
乳化鸡肉条 芝士味(高温蒸煮)</t>
  </si>
  <si>
    <t>L11957</t>
  </si>
  <si>
    <t>Dentalight品牌 犬用
乳化鱼肉条 苹果味</t>
  </si>
  <si>
    <t>70g/袋</t>
  </si>
  <si>
    <t>L11940</t>
  </si>
  <si>
    <t>Dentalight品牌 犬用
乳化鱼肉条 葡萄+水蜜桃味</t>
  </si>
  <si>
    <t>L11964</t>
  </si>
  <si>
    <t>Dentalight品牌 犬用
乳化鱼肉条 混合莓味</t>
  </si>
  <si>
    <t>L11971</t>
  </si>
  <si>
    <t>Dentalight品牌 犬用
乳化鱼肉条 百香果味</t>
  </si>
  <si>
    <t>L13036</t>
  </si>
  <si>
    <t>Dentalight品牌
低温烘烤 解馋鸡肉拧丝</t>
  </si>
  <si>
    <t>48袋/箱</t>
  </si>
  <si>
    <t>L13043</t>
  </si>
  <si>
    <t>Dentalight品牌
低温烘烤 解馋鸡肉圈</t>
  </si>
  <si>
    <t>L13050</t>
  </si>
  <si>
    <t>Dentalight品牌
低温烘烤 解馋鸡肉切片</t>
  </si>
  <si>
    <t>L13074</t>
  </si>
  <si>
    <t>Dentalight品牌
低温烘烤 解馋鸡肉丁</t>
  </si>
  <si>
    <t>L13081</t>
  </si>
  <si>
    <t>Dentalight品牌
低温烘烤 解馋鸡肉三明治</t>
  </si>
  <si>
    <t>L13098</t>
  </si>
  <si>
    <t>Dentalight品牌
低温烘烤 解馋鸡肉缠薯条</t>
  </si>
  <si>
    <t>L13104</t>
  </si>
  <si>
    <t>Dentalight品牌
低温烘烤 解馋鸡肉缠钙骨</t>
  </si>
  <si>
    <t>L13111</t>
  </si>
  <si>
    <t>Dentalight品牌
低温烘烤 解馋鸡肉缠牛皮</t>
  </si>
  <si>
    <t>L13371</t>
  </si>
  <si>
    <t>Dentalight品牌
低温烘烤 解馋鸭肉切条</t>
  </si>
  <si>
    <t>L13449</t>
  </si>
  <si>
    <t>Dentalight品牌
低温烘烤 解馋烘干鸭胸肉</t>
  </si>
  <si>
    <t>L13432</t>
  </si>
  <si>
    <t>Dentalight品牌
低温烘烤 解馋鸭肉缠薯条</t>
  </si>
  <si>
    <t>L13388</t>
  </si>
  <si>
    <t>Dentalight品牌
低温烘烤 解馋鸭肉缠钙骨</t>
  </si>
  <si>
    <t>L13487</t>
  </si>
  <si>
    <t>Dentalight品牌
低温烘烤 解馋牛肉切片</t>
  </si>
  <si>
    <t>L13470</t>
  </si>
  <si>
    <t>Dentalight品牌
低温烘烤 解馋牛肉雪花片</t>
  </si>
  <si>
    <t>L13494</t>
  </si>
  <si>
    <t>Dentalight品牌
低温烘烤 解馋牛肉切条</t>
  </si>
  <si>
    <t>L13500</t>
  </si>
  <si>
    <t>Dentalight品牌
低温烘烤 解馋牛肉切丁</t>
  </si>
  <si>
    <t>L13340</t>
  </si>
  <si>
    <t>Dentalight品牌
低温烘烤 解馋三文鱼带皮切条</t>
  </si>
  <si>
    <t>L12848</t>
  </si>
  <si>
    <t>Dentalight品牌
筋道鸡筋棒 200克/袋</t>
  </si>
  <si>
    <t>200g/袋</t>
  </si>
  <si>
    <t>L12855</t>
  </si>
  <si>
    <t>Dentalight品牌
筋道鸡肉辫</t>
  </si>
  <si>
    <t>L12862</t>
  </si>
  <si>
    <t>Dentalight品牌
筋道鸡结骨</t>
  </si>
  <si>
    <t>L13005</t>
  </si>
  <si>
    <t>Dentalight品牌
益生元肉酱包 三文鱼+虾肉</t>
  </si>
  <si>
    <t>55g*12袋/盒</t>
  </si>
  <si>
    <t>3盒/箱</t>
  </si>
  <si>
    <t>L13012</t>
  </si>
  <si>
    <t>Dentalight品牌
益生元肉酱包 金枪鱼+蟹肉</t>
  </si>
  <si>
    <t>L13029</t>
  </si>
  <si>
    <t>Dentalight品牌
益生元肉酱包 鸡肉+扇贝</t>
  </si>
  <si>
    <t>L12336</t>
  </si>
  <si>
    <t>Dentalight品牌 猫用
香脆夹心酥 三文鱼味</t>
  </si>
  <si>
    <t>60g/袋</t>
  </si>
  <si>
    <t>L12350</t>
  </si>
  <si>
    <t>Dentalight品牌 猫用
香脆夹心酥 鸡肉味</t>
  </si>
  <si>
    <t>L12343</t>
  </si>
  <si>
    <t>Dentalight品牌 猫用
香脆夹心酥 金枪鱼味</t>
  </si>
  <si>
    <t>L13692</t>
  </si>
  <si>
    <t>Dentalight品牌
犬用巧克力羊奶+椰子味
6块/盒</t>
  </si>
  <si>
    <t>80g/块</t>
  </si>
  <si>
    <t>6块/盒</t>
  </si>
  <si>
    <t>9.9/块</t>
  </si>
  <si>
    <t>L13708</t>
  </si>
  <si>
    <t>Dentalight品牌
犬用巧克力羊奶+草莓味
6块/盒</t>
  </si>
  <si>
    <t>L13715</t>
  </si>
  <si>
    <t>Dentalight品牌
犬用巧克力羊奶+蜂蜜味
6块/盒</t>
  </si>
  <si>
    <t>6片/盒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</si>
</sst>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_);[Red]\([$€-2]\ #,##0.00\)"/>
    <numFmt numFmtId="177" formatCode="0_);[Red]\(0\)"/>
  </numFmts>
  <fonts count="29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22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jpeg"/><Relationship Id="rId59" Type="http://schemas.openxmlformats.org/officeDocument/2006/relationships/image" Target="media/image59.jpeg"/><Relationship Id="rId58" Type="http://schemas.openxmlformats.org/officeDocument/2006/relationships/image" Target="media/image58.jpe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jpe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png"/><Relationship Id="rId26" Type="http://schemas.openxmlformats.org/officeDocument/2006/relationships/image" Target="media/image26.jpeg"/><Relationship Id="rId25" Type="http://schemas.openxmlformats.org/officeDocument/2006/relationships/image" Target="media/image25.pn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pn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pn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69"/>
  <sheetViews>
    <sheetView tabSelected="1" workbookViewId="0">
      <pane ySplit="2" topLeftCell="A3" activePane="bottomLeft" state="frozen"/>
      <selection/>
      <selection pane="bottomLeft" activeCell="D2" sqref="A$1:D$1048576"/>
    </sheetView>
  </sheetViews>
  <sheetFormatPr defaultColWidth="8.2037037037037" defaultRowHeight="84" customHeight="1"/>
  <cols>
    <col min="1" max="1" width="4.87962962962963" style="1" customWidth="1"/>
    <col min="2" max="2" width="8.5" style="1" customWidth="1"/>
    <col min="3" max="3" width="28" style="1" customWidth="1"/>
    <col min="4" max="4" width="30.8796296296296" style="1" customWidth="1"/>
    <col min="5" max="6" width="12.1296296296296" style="2" customWidth="1"/>
    <col min="7" max="8" width="12.25" style="2" customWidth="1"/>
    <col min="9" max="9" width="12.25" style="3" customWidth="1"/>
    <col min="10" max="10" width="13.75" style="3"/>
    <col min="11" max="31" width="8.2037037037037" style="3"/>
    <col min="32" max="16384" width="8.2037037037037" style="1"/>
  </cols>
  <sheetData>
    <row r="1" s="1" customFormat="1" ht="53" customHeight="1" spans="1:31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1" customFormat="1" ht="30" customHeight="1" spans="1:3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27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="1" customFormat="1" customHeight="1" spans="1:31">
      <c r="A3" s="8">
        <v>1</v>
      </c>
      <c r="B3" s="9" t="s">
        <v>10</v>
      </c>
      <c r="C3" s="10" t="str">
        <f>_xlfn.DISPIMG("ID_0F0E4AC194904693B35E0A607CF3E3D4",1)</f>
        <v>=DISPIMG("ID_0F0E4AC194904693B35E0A607CF3E3D4",1)</v>
      </c>
      <c r="D3" s="11" t="s">
        <v>11</v>
      </c>
      <c r="E3" s="12" t="s">
        <v>12</v>
      </c>
      <c r="F3" s="10" t="s">
        <v>13</v>
      </c>
      <c r="G3" s="13">
        <v>12</v>
      </c>
      <c r="H3" s="14">
        <v>23</v>
      </c>
      <c r="I3" s="28">
        <v>12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="1" customFormat="1" customHeight="1" spans="1:31">
      <c r="A4" s="15">
        <v>2</v>
      </c>
      <c r="B4" s="16" t="s">
        <v>14</v>
      </c>
      <c r="C4" s="12" t="str">
        <f>_xlfn.DISPIMG("ID_C5DA813176A5418EBD355D53043DA0E2",1)</f>
        <v>=DISPIMG("ID_C5DA813176A5418EBD355D53043DA0E2",1)</v>
      </c>
      <c r="D4" s="17" t="s">
        <v>15</v>
      </c>
      <c r="E4" s="12" t="s">
        <v>12</v>
      </c>
      <c r="F4" s="10" t="s">
        <v>13</v>
      </c>
      <c r="G4" s="18">
        <v>12</v>
      </c>
      <c r="H4" s="14">
        <v>23</v>
      </c>
      <c r="I4" s="29">
        <v>12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1" customFormat="1" customHeight="1" spans="1:31">
      <c r="A5" s="8">
        <v>3</v>
      </c>
      <c r="B5" s="16" t="s">
        <v>16</v>
      </c>
      <c r="C5" s="12" t="str">
        <f>_xlfn.DISPIMG("ID_A246651AF0D9442DAC645C1F29B650D7",1)</f>
        <v>=DISPIMG("ID_A246651AF0D9442DAC645C1F29B650D7",1)</v>
      </c>
      <c r="D5" s="17" t="s">
        <v>17</v>
      </c>
      <c r="E5" s="12" t="s">
        <v>12</v>
      </c>
      <c r="F5" s="10" t="s">
        <v>13</v>
      </c>
      <c r="G5" s="18">
        <v>9.5</v>
      </c>
      <c r="H5" s="14">
        <v>19.5</v>
      </c>
      <c r="I5" s="29">
        <v>9.5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="1" customFormat="1" customHeight="1" spans="1:31">
      <c r="A6" s="15">
        <v>4</v>
      </c>
      <c r="B6" s="16" t="s">
        <v>18</v>
      </c>
      <c r="C6" s="12" t="str">
        <f>_xlfn.DISPIMG("ID_C0E566970F5D4F54B7A07773F6F622B7",1)</f>
        <v>=DISPIMG("ID_C0E566970F5D4F54B7A07773F6F622B7",1)</v>
      </c>
      <c r="D6" s="17" t="s">
        <v>19</v>
      </c>
      <c r="E6" s="12" t="s">
        <v>12</v>
      </c>
      <c r="F6" s="10" t="s">
        <v>13</v>
      </c>
      <c r="G6" s="18">
        <v>9.5</v>
      </c>
      <c r="H6" s="14">
        <v>19.5</v>
      </c>
      <c r="I6" s="29">
        <v>9.5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="1" customFormat="1" ht="83.25" customHeight="1" spans="1:31">
      <c r="A7" s="8">
        <v>5</v>
      </c>
      <c r="B7" s="16" t="s">
        <v>20</v>
      </c>
      <c r="C7" s="12" t="str">
        <f>_xlfn.DISPIMG("ID_A6503B9D49C846D2A56D35167DDC891B",1)</f>
        <v>=DISPIMG("ID_A6503B9D49C846D2A56D35167DDC891B",1)</v>
      </c>
      <c r="D7" s="17" t="s">
        <v>21</v>
      </c>
      <c r="E7" s="12" t="s">
        <v>22</v>
      </c>
      <c r="F7" s="12" t="s">
        <v>23</v>
      </c>
      <c r="G7" s="18">
        <v>50</v>
      </c>
      <c r="H7" s="14">
        <v>75</v>
      </c>
      <c r="I7" s="29">
        <v>50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="1" customFormat="1" customHeight="1" spans="1:31">
      <c r="A8" s="15">
        <v>6</v>
      </c>
      <c r="B8" s="16" t="s">
        <v>24</v>
      </c>
      <c r="C8" s="12" t="str">
        <f>_xlfn.DISPIMG("ID_1237269D56924E8B9A340F358406C433",1)</f>
        <v>=DISPIMG("ID_1237269D56924E8B9A340F358406C433",1)</v>
      </c>
      <c r="D8" s="17" t="s">
        <v>25</v>
      </c>
      <c r="E8" s="12" t="s">
        <v>26</v>
      </c>
      <c r="F8" s="12" t="s">
        <v>13</v>
      </c>
      <c r="G8" s="18">
        <v>13</v>
      </c>
      <c r="H8" s="14">
        <v>24.5</v>
      </c>
      <c r="I8" s="29">
        <v>13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="1" customFormat="1" customHeight="1" spans="1:31">
      <c r="A9" s="8">
        <v>7</v>
      </c>
      <c r="B9" s="16" t="s">
        <v>27</v>
      </c>
      <c r="C9" s="12" t="str">
        <f>_xlfn.DISPIMG("ID_83B02A93C1004C1E918CB6C00178F8C6",1)</f>
        <v>=DISPIMG("ID_83B02A93C1004C1E918CB6C00178F8C6",1)</v>
      </c>
      <c r="D9" s="17" t="s">
        <v>28</v>
      </c>
      <c r="E9" s="12" t="s">
        <v>26</v>
      </c>
      <c r="F9" s="12" t="s">
        <v>13</v>
      </c>
      <c r="G9" s="18">
        <v>13</v>
      </c>
      <c r="H9" s="14">
        <v>24.5</v>
      </c>
      <c r="I9" s="29">
        <v>13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="1" customFormat="1" customHeight="1" spans="1:31">
      <c r="A10" s="15">
        <v>8</v>
      </c>
      <c r="B10" s="16" t="s">
        <v>29</v>
      </c>
      <c r="C10" s="12" t="str">
        <f>_xlfn.DISPIMG("ID_480537E3957D4A7FBF6F58659C2C1559",1)</f>
        <v>=DISPIMG("ID_480537E3957D4A7FBF6F58659C2C1559",1)</v>
      </c>
      <c r="D10" s="17" t="s">
        <v>30</v>
      </c>
      <c r="E10" s="12" t="s">
        <v>26</v>
      </c>
      <c r="F10" s="12" t="s">
        <v>13</v>
      </c>
      <c r="G10" s="18">
        <v>13</v>
      </c>
      <c r="H10" s="14">
        <v>24.5</v>
      </c>
      <c r="I10" s="29">
        <v>13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="1" customFormat="1" ht="102" customHeight="1" spans="1:31">
      <c r="A11" s="8">
        <v>9</v>
      </c>
      <c r="B11" s="16" t="s">
        <v>31</v>
      </c>
      <c r="C11" s="12" t="str">
        <f>_xlfn.DISPIMG("ID_14BF932ABE5341418FCA5E9B5F1C172B",1)</f>
        <v>=DISPIMG("ID_14BF932ABE5341418FCA5E9B5F1C172B",1)</v>
      </c>
      <c r="D11" s="19" t="s">
        <v>32</v>
      </c>
      <c r="E11" s="20" t="s">
        <v>26</v>
      </c>
      <c r="F11" s="12" t="s">
        <v>13</v>
      </c>
      <c r="G11" s="18">
        <v>13</v>
      </c>
      <c r="H11" s="14">
        <v>24.5</v>
      </c>
      <c r="I11" s="29">
        <v>13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="1" customFormat="1" ht="102" customHeight="1" spans="1:31">
      <c r="A12" s="15">
        <v>10</v>
      </c>
      <c r="B12" s="16" t="s">
        <v>33</v>
      </c>
      <c r="C12" s="12" t="str">
        <f>_xlfn.DISPIMG("ID_E4C1912DC4A04C4798968E615610BA5B",1)</f>
        <v>=DISPIMG("ID_E4C1912DC4A04C4798968E615610BA5B",1)</v>
      </c>
      <c r="D12" s="19" t="s">
        <v>34</v>
      </c>
      <c r="E12" s="20" t="s">
        <v>26</v>
      </c>
      <c r="F12" s="12" t="s">
        <v>13</v>
      </c>
      <c r="G12" s="18">
        <v>13</v>
      </c>
      <c r="H12" s="14">
        <v>24.5</v>
      </c>
      <c r="I12" s="29">
        <v>13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="1" customFormat="1" ht="102" customHeight="1" spans="1:31">
      <c r="A13" s="8">
        <v>11</v>
      </c>
      <c r="B13" s="16" t="s">
        <v>35</v>
      </c>
      <c r="C13" s="12" t="str">
        <f>_xlfn.DISPIMG("ID_FD7248AC46A14CA1AAEFFBCEEC9534E1",1)</f>
        <v>=DISPIMG("ID_FD7248AC46A14CA1AAEFFBCEEC9534E1",1)</v>
      </c>
      <c r="D13" s="19" t="s">
        <v>36</v>
      </c>
      <c r="E13" s="20" t="s">
        <v>26</v>
      </c>
      <c r="F13" s="12" t="s">
        <v>13</v>
      </c>
      <c r="G13" s="18">
        <v>13</v>
      </c>
      <c r="H13" s="14">
        <v>24.5</v>
      </c>
      <c r="I13" s="29">
        <v>13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="1" customFormat="1" customHeight="1" collapsed="1" spans="1:31">
      <c r="A14" s="15">
        <v>12</v>
      </c>
      <c r="B14" s="16" t="s">
        <v>37</v>
      </c>
      <c r="C14" s="12" t="str">
        <f>_xlfn.DISPIMG("ID_29BAFCBA97334301BAFDD90E92E290ED",1)</f>
        <v>=DISPIMG("ID_29BAFCBA97334301BAFDD90E92E290ED",1)</v>
      </c>
      <c r="D14" s="17" t="s">
        <v>38</v>
      </c>
      <c r="E14" s="12" t="s">
        <v>39</v>
      </c>
      <c r="F14" s="12" t="s">
        <v>23</v>
      </c>
      <c r="G14" s="18">
        <v>50</v>
      </c>
      <c r="H14" s="14">
        <v>75</v>
      </c>
      <c r="I14" s="29">
        <v>50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hidden="1" customHeight="1" outlineLevel="1" spans="1:6">
      <c r="A15" s="8">
        <v>13</v>
      </c>
      <c r="B15" s="21"/>
      <c r="D15" s="22"/>
      <c r="E15" s="23"/>
      <c r="F15" s="23"/>
    </row>
    <row r="16" hidden="1" customHeight="1" outlineLevel="1" spans="1:6">
      <c r="A16" s="15">
        <v>14</v>
      </c>
      <c r="B16" s="21"/>
      <c r="D16" s="22"/>
      <c r="E16" s="23"/>
      <c r="F16" s="23"/>
    </row>
    <row r="17" hidden="1" customHeight="1" outlineLevel="1" spans="1:6">
      <c r="A17" s="8">
        <v>15</v>
      </c>
      <c r="B17" s="21"/>
      <c r="D17" s="22"/>
      <c r="E17" s="23"/>
      <c r="F17" s="23"/>
    </row>
    <row r="18" s="1" customFormat="1" ht="102" customHeight="1" spans="1:31">
      <c r="A18" s="15">
        <v>16</v>
      </c>
      <c r="B18" s="16" t="s">
        <v>40</v>
      </c>
      <c r="C18" s="12" t="str">
        <f>_xlfn.DISPIMG("ID_329ED14517B84AB2872AB4701ACA10BD",1)</f>
        <v>=DISPIMG("ID_329ED14517B84AB2872AB4701ACA10BD",1)</v>
      </c>
      <c r="D18" s="17" t="s">
        <v>41</v>
      </c>
      <c r="E18" s="12" t="s">
        <v>42</v>
      </c>
      <c r="F18" s="12" t="s">
        <v>13</v>
      </c>
      <c r="G18" s="18">
        <v>9</v>
      </c>
      <c r="H18" s="14">
        <v>19.5</v>
      </c>
      <c r="I18" s="29">
        <v>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="1" customFormat="1" customHeight="1" spans="1:31">
      <c r="A19" s="8">
        <v>17</v>
      </c>
      <c r="B19" s="16" t="s">
        <v>43</v>
      </c>
      <c r="C19" s="12" t="str">
        <f>_xlfn.DISPIMG("ID_A1B2923726944422B52CD9CB7122AFB2",1)</f>
        <v>=DISPIMG("ID_A1B2923726944422B52CD9CB7122AFB2",1)</v>
      </c>
      <c r="D19" s="19" t="s">
        <v>44</v>
      </c>
      <c r="E19" s="20" t="s">
        <v>45</v>
      </c>
      <c r="F19" s="20" t="s">
        <v>46</v>
      </c>
      <c r="G19" s="18">
        <v>5</v>
      </c>
      <c r="H19" s="14">
        <v>9.9</v>
      </c>
      <c r="I19" s="29">
        <v>5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="1" customFormat="1" customHeight="1" spans="1:31">
      <c r="A20" s="15">
        <v>18</v>
      </c>
      <c r="B20" s="16" t="s">
        <v>47</v>
      </c>
      <c r="C20" s="12" t="str">
        <f>_xlfn.DISPIMG("ID_B534574E0DF64CA084A95D4AA2D1C412",1)</f>
        <v>=DISPIMG("ID_B534574E0DF64CA084A95D4AA2D1C412",1)</v>
      </c>
      <c r="D20" s="19" t="s">
        <v>48</v>
      </c>
      <c r="E20" s="20" t="s">
        <v>45</v>
      </c>
      <c r="F20" s="20" t="s">
        <v>46</v>
      </c>
      <c r="G20" s="18">
        <v>5</v>
      </c>
      <c r="H20" s="14">
        <v>9.9</v>
      </c>
      <c r="I20" s="29">
        <v>5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="1" customFormat="1" customHeight="1" spans="1:31">
      <c r="A21" s="8">
        <v>19</v>
      </c>
      <c r="B21" s="16" t="s">
        <v>49</v>
      </c>
      <c r="C21" s="12" t="str">
        <f>_xlfn.DISPIMG("ID_543EBD08F82F4DC28BEC9FAC2E238121",1)</f>
        <v>=DISPIMG("ID_543EBD08F82F4DC28BEC9FAC2E238121",1)</v>
      </c>
      <c r="D21" s="19" t="s">
        <v>50</v>
      </c>
      <c r="E21" s="20" t="s">
        <v>51</v>
      </c>
      <c r="F21" s="20" t="s">
        <v>52</v>
      </c>
      <c r="G21" s="18">
        <v>12</v>
      </c>
      <c r="H21" s="14">
        <v>23</v>
      </c>
      <c r="I21" s="29">
        <v>12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="1" customFormat="1" customHeight="1" spans="1:31">
      <c r="A22" s="15">
        <v>20</v>
      </c>
      <c r="B22" s="16" t="s">
        <v>53</v>
      </c>
      <c r="C22" s="12" t="str">
        <f>_xlfn.DISPIMG("ID_A4997F2C57074A06B2FA97391D365A6E",1)</f>
        <v>=DISPIMG("ID_A4997F2C57074A06B2FA97391D365A6E",1)</v>
      </c>
      <c r="D22" s="19" t="s">
        <v>54</v>
      </c>
      <c r="E22" s="20" t="s">
        <v>51</v>
      </c>
      <c r="F22" s="20" t="s">
        <v>52</v>
      </c>
      <c r="G22" s="18">
        <v>12</v>
      </c>
      <c r="H22" s="14">
        <v>23</v>
      </c>
      <c r="I22" s="29">
        <v>12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="1" customFormat="1" customHeight="1" spans="1:31">
      <c r="A23" s="8">
        <v>21</v>
      </c>
      <c r="B23" s="16" t="s">
        <v>55</v>
      </c>
      <c r="C23" s="12" t="str">
        <f>_xlfn.DISPIMG("ID_8883C803283144DC8097D6C4C75DC379",1)</f>
        <v>=DISPIMG("ID_8883C803283144DC8097D6C4C75DC379",1)</v>
      </c>
      <c r="D23" s="17" t="s">
        <v>56</v>
      </c>
      <c r="E23" s="12" t="s">
        <v>57</v>
      </c>
      <c r="F23" s="12" t="s">
        <v>23</v>
      </c>
      <c r="G23" s="18">
        <v>50</v>
      </c>
      <c r="H23" s="14">
        <v>75</v>
      </c>
      <c r="I23" s="29">
        <v>50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="1" customFormat="1" customHeight="1" spans="1:31">
      <c r="A24" s="15">
        <v>22</v>
      </c>
      <c r="B24" s="16" t="s">
        <v>58</v>
      </c>
      <c r="C24" s="12" t="str">
        <f>_xlfn.DISPIMG("ID_8DEEA690098D404899B6CCC5A43DCA09",1)</f>
        <v>=DISPIMG("ID_8DEEA690098D404899B6CCC5A43DCA09",1)</v>
      </c>
      <c r="D24" s="17" t="s">
        <v>59</v>
      </c>
      <c r="E24" s="12" t="s">
        <v>60</v>
      </c>
      <c r="F24" s="12" t="s">
        <v>61</v>
      </c>
      <c r="G24" s="18">
        <v>9</v>
      </c>
      <c r="H24" s="14">
        <v>21.5</v>
      </c>
      <c r="I24" s="29">
        <v>9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="1" customFormat="1" customHeight="1" spans="1:31">
      <c r="A25" s="8">
        <v>23</v>
      </c>
      <c r="B25" s="16" t="s">
        <v>62</v>
      </c>
      <c r="C25" s="12" t="str">
        <f>_xlfn.DISPIMG("ID_27F941BBCD3E43F5BB06353718F06C31",1)</f>
        <v>=DISPIMG("ID_27F941BBCD3E43F5BB06353718F06C31",1)</v>
      </c>
      <c r="D25" s="17" t="s">
        <v>63</v>
      </c>
      <c r="E25" s="12" t="s">
        <v>57</v>
      </c>
      <c r="F25" s="12" t="s">
        <v>23</v>
      </c>
      <c r="G25" s="18">
        <v>50</v>
      </c>
      <c r="H25" s="14">
        <v>75</v>
      </c>
      <c r="I25" s="29">
        <v>50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="1" customFormat="1" customHeight="1" spans="1:31">
      <c r="A26" s="15">
        <v>24</v>
      </c>
      <c r="B26" s="16" t="s">
        <v>64</v>
      </c>
      <c r="C26" s="12" t="str">
        <f>_xlfn.DISPIMG("ID_BBA34E67F5644455BE5B3DD2F8886E0F",1)</f>
        <v>=DISPIMG("ID_BBA34E67F5644455BE5B3DD2F8886E0F",1)</v>
      </c>
      <c r="D26" s="17" t="s">
        <v>65</v>
      </c>
      <c r="E26" s="12" t="s">
        <v>66</v>
      </c>
      <c r="F26" s="12" t="s">
        <v>13</v>
      </c>
      <c r="G26" s="18">
        <v>6.5</v>
      </c>
      <c r="H26" s="14">
        <v>14.5</v>
      </c>
      <c r="I26" s="29">
        <v>6.5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="1" customFormat="1" customHeight="1" spans="1:31">
      <c r="A27" s="8">
        <v>25</v>
      </c>
      <c r="B27" s="16" t="s">
        <v>67</v>
      </c>
      <c r="C27" s="12" t="str">
        <f>_xlfn.DISPIMG("ID_8102E085E2F34913A4CB7632CA79239C",1)</f>
        <v>=DISPIMG("ID_8102E085E2F34913A4CB7632CA79239C",1)</v>
      </c>
      <c r="D27" s="17" t="s">
        <v>68</v>
      </c>
      <c r="E27" s="12" t="s">
        <v>69</v>
      </c>
      <c r="F27" s="12" t="s">
        <v>23</v>
      </c>
      <c r="G27" s="18">
        <v>36</v>
      </c>
      <c r="H27" s="14">
        <v>54.9</v>
      </c>
      <c r="I27" s="29">
        <v>36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="1" customFormat="1" customHeight="1" spans="1:31">
      <c r="A28" s="15">
        <v>26</v>
      </c>
      <c r="B28" s="16" t="s">
        <v>70</v>
      </c>
      <c r="C28" s="12" t="str">
        <f>_xlfn.DISPIMG("ID_0EF21DE7E476453386C3FFE11E4255B4",1)</f>
        <v>=DISPIMG("ID_0EF21DE7E476453386C3FFE11E4255B4",1)</v>
      </c>
      <c r="D28" s="17" t="s">
        <v>71</v>
      </c>
      <c r="E28" s="12" t="s">
        <v>72</v>
      </c>
      <c r="F28" s="12" t="s">
        <v>73</v>
      </c>
      <c r="G28" s="18">
        <v>7.5</v>
      </c>
      <c r="H28" s="14">
        <v>17</v>
      </c>
      <c r="I28" s="29">
        <v>7.5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="1" customFormat="1" customHeight="1" spans="1:31">
      <c r="A29" s="8">
        <v>27</v>
      </c>
      <c r="B29" s="16" t="s">
        <v>74</v>
      </c>
      <c r="C29" s="12" t="str">
        <f>_xlfn.DISPIMG("ID_A591D5D30DA041749EA188904CBF3645",1)</f>
        <v>=DISPIMG("ID_A591D5D30DA041749EA188904CBF3645",1)</v>
      </c>
      <c r="D29" s="17" t="s">
        <v>75</v>
      </c>
      <c r="E29" s="12" t="s">
        <v>72</v>
      </c>
      <c r="F29" s="12" t="s">
        <v>73</v>
      </c>
      <c r="G29" s="18">
        <v>7.5</v>
      </c>
      <c r="H29" s="14">
        <v>17</v>
      </c>
      <c r="I29" s="29">
        <v>7.5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="1" customFormat="1" customHeight="1" spans="1:31">
      <c r="A30" s="15">
        <v>28</v>
      </c>
      <c r="B30" s="24">
        <v>2313</v>
      </c>
      <c r="C30" s="12" t="str">
        <f>_xlfn.DISPIMG("ID_EF723AB335D242C6964A3D560EFBB9AC",1)</f>
        <v>=DISPIMG("ID_EF723AB335D242C6964A3D560EFBB9AC",1)</v>
      </c>
      <c r="D30" s="17" t="s">
        <v>76</v>
      </c>
      <c r="E30" s="12" t="s">
        <v>77</v>
      </c>
      <c r="F30" s="12" t="s">
        <v>78</v>
      </c>
      <c r="G30" s="18">
        <v>28.5</v>
      </c>
      <c r="H30" s="14">
        <v>43</v>
      </c>
      <c r="I30" s="29">
        <v>28.5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="1" customFormat="1" customHeight="1" spans="1:31">
      <c r="A31" s="8">
        <v>29</v>
      </c>
      <c r="B31" s="24">
        <v>2337</v>
      </c>
      <c r="C31" s="12" t="str">
        <f>_xlfn.DISPIMG("ID_0351CB4333704623AD0BC30305EDF6C2",1)</f>
        <v>=DISPIMG("ID_0351CB4333704623AD0BC30305EDF6C2",1)</v>
      </c>
      <c r="D31" s="17" t="s">
        <v>79</v>
      </c>
      <c r="E31" s="12" t="s">
        <v>77</v>
      </c>
      <c r="F31" s="12" t="s">
        <v>13</v>
      </c>
      <c r="G31" s="18">
        <v>28.5</v>
      </c>
      <c r="H31" s="14">
        <v>43</v>
      </c>
      <c r="I31" s="29">
        <v>28.5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="1" customFormat="1" customHeight="1" spans="1:31">
      <c r="A32" s="15">
        <v>30</v>
      </c>
      <c r="B32" s="25" t="s">
        <v>80</v>
      </c>
      <c r="C32" s="12" t="str">
        <f>_xlfn.DISPIMG("ID_23050FB7F0CE45F8B03B5A3EFDEB2E59",1)</f>
        <v>=DISPIMG("ID_23050FB7F0CE45F8B03B5A3EFDEB2E59",1)</v>
      </c>
      <c r="D32" s="26" t="s">
        <v>81</v>
      </c>
      <c r="E32" s="20" t="s">
        <v>82</v>
      </c>
      <c r="F32" s="12" t="s">
        <v>83</v>
      </c>
      <c r="G32" s="18">
        <v>6</v>
      </c>
      <c r="H32" s="14">
        <v>17</v>
      </c>
      <c r="I32" s="29">
        <v>6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="1" customFormat="1" customHeight="1" spans="1:31">
      <c r="A33" s="8">
        <v>31</v>
      </c>
      <c r="B33" s="25" t="s">
        <v>84</v>
      </c>
      <c r="C33" s="12" t="str">
        <f>_xlfn.DISPIMG("ID_0004C7E2F5F14A1FA0974D9773653601",1)</f>
        <v>=DISPIMG("ID_0004C7E2F5F14A1FA0974D9773653601",1)</v>
      </c>
      <c r="D33" s="26" t="s">
        <v>85</v>
      </c>
      <c r="E33" s="20" t="s">
        <v>82</v>
      </c>
      <c r="F33" s="12" t="s">
        <v>83</v>
      </c>
      <c r="G33" s="18">
        <v>6</v>
      </c>
      <c r="H33" s="14">
        <v>17</v>
      </c>
      <c r="I33" s="29">
        <v>6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="1" customFormat="1" customHeight="1" spans="1:31">
      <c r="A34" s="15">
        <v>32</v>
      </c>
      <c r="B34" s="25" t="s">
        <v>86</v>
      </c>
      <c r="C34" s="12" t="str">
        <f>_xlfn.DISPIMG("ID_29711FB3B7424A84B05B7F3B7AD529E9",1)</f>
        <v>=DISPIMG("ID_29711FB3B7424A84B05B7F3B7AD529E9",1)</v>
      </c>
      <c r="D34" s="26" t="s">
        <v>87</v>
      </c>
      <c r="E34" s="20" t="s">
        <v>82</v>
      </c>
      <c r="F34" s="12" t="s">
        <v>83</v>
      </c>
      <c r="G34" s="18">
        <v>6</v>
      </c>
      <c r="H34" s="14">
        <v>17</v>
      </c>
      <c r="I34" s="29">
        <v>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="1" customFormat="1" customHeight="1" spans="1:31">
      <c r="A35" s="8">
        <v>33</v>
      </c>
      <c r="B35" s="25" t="s">
        <v>88</v>
      </c>
      <c r="C35" s="12" t="str">
        <f>_xlfn.DISPIMG("ID_65E5E90DCABA48A6A02AD81A7F0A1230",1)</f>
        <v>=DISPIMG("ID_65E5E90DCABA48A6A02AD81A7F0A1230",1)</v>
      </c>
      <c r="D35" s="26" t="s">
        <v>89</v>
      </c>
      <c r="E35" s="20" t="s">
        <v>82</v>
      </c>
      <c r="F35" s="12" t="s">
        <v>83</v>
      </c>
      <c r="G35" s="18">
        <v>6</v>
      </c>
      <c r="H35" s="14">
        <v>17</v>
      </c>
      <c r="I35" s="29">
        <v>6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="1" customFormat="1" customHeight="1" spans="1:31">
      <c r="A36" s="15">
        <v>34</v>
      </c>
      <c r="B36" s="25" t="s">
        <v>90</v>
      </c>
      <c r="C36" s="12" t="str">
        <f>_xlfn.DISPIMG("ID_7DE1EEF9D1A140069ABBB15624EA05B4",1)</f>
        <v>=DISPIMG("ID_7DE1EEF9D1A140069ABBB15624EA05B4",1)</v>
      </c>
      <c r="D36" s="26" t="s">
        <v>91</v>
      </c>
      <c r="E36" s="20" t="s">
        <v>92</v>
      </c>
      <c r="F36" s="12" t="s">
        <v>83</v>
      </c>
      <c r="G36" s="18">
        <v>6</v>
      </c>
      <c r="H36" s="14">
        <v>17</v>
      </c>
      <c r="I36" s="29">
        <v>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="1" customFormat="1" customHeight="1" spans="1:31">
      <c r="A37" s="8">
        <v>35</v>
      </c>
      <c r="B37" s="25" t="s">
        <v>93</v>
      </c>
      <c r="C37" s="12" t="str">
        <f>_xlfn.DISPIMG("ID_3AAF2D96A7544729AC3F2A1157A6A318",1)</f>
        <v>=DISPIMG("ID_3AAF2D96A7544729AC3F2A1157A6A318",1)</v>
      </c>
      <c r="D37" s="26" t="s">
        <v>94</v>
      </c>
      <c r="E37" s="20" t="s">
        <v>92</v>
      </c>
      <c r="F37" s="12" t="s">
        <v>83</v>
      </c>
      <c r="G37" s="18">
        <v>6</v>
      </c>
      <c r="H37" s="14">
        <v>17</v>
      </c>
      <c r="I37" s="29">
        <v>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="1" customFormat="1" customHeight="1" spans="1:31">
      <c r="A38" s="15">
        <v>36</v>
      </c>
      <c r="B38" s="25" t="s">
        <v>95</v>
      </c>
      <c r="C38" s="12" t="str">
        <f>_xlfn.DISPIMG("ID_C59B733779ED45A3855EA3AF31A3DC67",1)</f>
        <v>=DISPIMG("ID_C59B733779ED45A3855EA3AF31A3DC67",1)</v>
      </c>
      <c r="D38" s="26" t="s">
        <v>96</v>
      </c>
      <c r="E38" s="20" t="s">
        <v>92</v>
      </c>
      <c r="F38" s="12" t="s">
        <v>83</v>
      </c>
      <c r="G38" s="18">
        <v>6</v>
      </c>
      <c r="H38" s="14">
        <v>17</v>
      </c>
      <c r="I38" s="29">
        <v>6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="1" customFormat="1" customHeight="1" spans="1:31">
      <c r="A39" s="8">
        <v>37</v>
      </c>
      <c r="B39" s="25" t="s">
        <v>97</v>
      </c>
      <c r="C39" s="12" t="str">
        <f>_xlfn.DISPIMG("ID_682FE5BDB67142B3A9E2301D6B1E8344",1)</f>
        <v>=DISPIMG("ID_682FE5BDB67142B3A9E2301D6B1E8344",1)</v>
      </c>
      <c r="D39" s="26" t="s">
        <v>98</v>
      </c>
      <c r="E39" s="20" t="s">
        <v>92</v>
      </c>
      <c r="F39" s="12" t="s">
        <v>83</v>
      </c>
      <c r="G39" s="18">
        <v>6</v>
      </c>
      <c r="H39" s="14">
        <v>17</v>
      </c>
      <c r="I39" s="29">
        <v>6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="1" customFormat="1" customHeight="1" spans="1:31">
      <c r="A40" s="15">
        <v>38</v>
      </c>
      <c r="B40" s="16" t="s">
        <v>99</v>
      </c>
      <c r="C40" s="12" t="str">
        <f>_xlfn.DISPIMG("ID_85EA70B9A2D2438793BC3F6F852AD302",1)</f>
        <v>=DISPIMG("ID_85EA70B9A2D2438793BC3F6F852AD302",1)</v>
      </c>
      <c r="D40" s="17" t="s">
        <v>100</v>
      </c>
      <c r="E40" s="12" t="s">
        <v>92</v>
      </c>
      <c r="F40" s="12" t="s">
        <v>101</v>
      </c>
      <c r="G40" s="18">
        <v>6</v>
      </c>
      <c r="H40" s="14">
        <v>18</v>
      </c>
      <c r="I40" s="29">
        <v>6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="1" customFormat="1" customHeight="1" spans="1:31">
      <c r="A41" s="8">
        <v>39</v>
      </c>
      <c r="B41" s="16" t="s">
        <v>102</v>
      </c>
      <c r="C41" s="12" t="str">
        <f>_xlfn.DISPIMG("ID_9B041B03581B43AEAA120C9B386BF7C7",1)</f>
        <v>=DISPIMG("ID_9B041B03581B43AEAA120C9B386BF7C7",1)</v>
      </c>
      <c r="D41" s="19" t="s">
        <v>103</v>
      </c>
      <c r="E41" s="12" t="s">
        <v>92</v>
      </c>
      <c r="F41" s="12" t="s">
        <v>101</v>
      </c>
      <c r="G41" s="18">
        <v>6</v>
      </c>
      <c r="H41" s="14">
        <v>18</v>
      </c>
      <c r="I41" s="29">
        <v>6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="1" customFormat="1" customHeight="1" spans="1:31">
      <c r="A42" s="15">
        <v>40</v>
      </c>
      <c r="B42" s="16" t="s">
        <v>104</v>
      </c>
      <c r="C42" s="12" t="str">
        <f>_xlfn.DISPIMG("ID_A3D3CAF7FD744D0CA30F05F6B3D02511",1)</f>
        <v>=DISPIMG("ID_A3D3CAF7FD744D0CA30F05F6B3D02511",1)</v>
      </c>
      <c r="D42" s="19" t="s">
        <v>105</v>
      </c>
      <c r="E42" s="12" t="s">
        <v>92</v>
      </c>
      <c r="F42" s="12" t="s">
        <v>101</v>
      </c>
      <c r="G42" s="18">
        <v>6</v>
      </c>
      <c r="H42" s="14">
        <v>18</v>
      </c>
      <c r="I42" s="29">
        <v>6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="1" customFormat="1" customHeight="1" spans="1:31">
      <c r="A43" s="8">
        <v>41</v>
      </c>
      <c r="B43" s="16" t="s">
        <v>106</v>
      </c>
      <c r="C43" s="12" t="str">
        <f>_xlfn.DISPIMG("ID_822FECFDBBA74BC995FCFE86A65A3B76",1)</f>
        <v>=DISPIMG("ID_822FECFDBBA74BC995FCFE86A65A3B76",1)</v>
      </c>
      <c r="D43" s="19" t="s">
        <v>107</v>
      </c>
      <c r="E43" s="12" t="s">
        <v>92</v>
      </c>
      <c r="F43" s="12" t="s">
        <v>101</v>
      </c>
      <c r="G43" s="18">
        <v>6</v>
      </c>
      <c r="H43" s="14">
        <v>18</v>
      </c>
      <c r="I43" s="29">
        <v>6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="1" customFormat="1" customHeight="1" spans="1:31">
      <c r="A44" s="15">
        <v>42</v>
      </c>
      <c r="B44" s="16" t="s">
        <v>108</v>
      </c>
      <c r="C44" s="12" t="str">
        <f>_xlfn.DISPIMG("ID_3365CA33E78F47E4B2AD1F2F26BB4AD8",1)</f>
        <v>=DISPIMG("ID_3365CA33E78F47E4B2AD1F2F26BB4AD8",1)</v>
      </c>
      <c r="D44" s="19" t="s">
        <v>109</v>
      </c>
      <c r="E44" s="12" t="s">
        <v>92</v>
      </c>
      <c r="F44" s="12" t="s">
        <v>101</v>
      </c>
      <c r="G44" s="18">
        <v>6</v>
      </c>
      <c r="H44" s="14">
        <v>18</v>
      </c>
      <c r="I44" s="29">
        <v>6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="1" customFormat="1" customHeight="1" spans="1:31">
      <c r="A45" s="8">
        <v>43</v>
      </c>
      <c r="B45" s="16" t="s">
        <v>110</v>
      </c>
      <c r="C45" s="12" t="str">
        <f>_xlfn.DISPIMG("ID_6B5F69779FF14D54A79D2A745C24D8B8",1)</f>
        <v>=DISPIMG("ID_6B5F69779FF14D54A79D2A745C24D8B8",1)</v>
      </c>
      <c r="D45" s="19" t="s">
        <v>111</v>
      </c>
      <c r="E45" s="12" t="s">
        <v>92</v>
      </c>
      <c r="F45" s="12" t="s">
        <v>101</v>
      </c>
      <c r="G45" s="18">
        <v>6</v>
      </c>
      <c r="H45" s="14">
        <v>18</v>
      </c>
      <c r="I45" s="29">
        <v>6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="1" customFormat="1" customHeight="1" spans="1:31">
      <c r="A46" s="15">
        <v>44</v>
      </c>
      <c r="B46" s="16" t="s">
        <v>112</v>
      </c>
      <c r="C46" s="12" t="str">
        <f>_xlfn.DISPIMG("ID_F0777D33380948FBA7B55F57AED38C28",1)</f>
        <v>=DISPIMG("ID_F0777D33380948FBA7B55F57AED38C28",1)</v>
      </c>
      <c r="D46" s="19" t="s">
        <v>113</v>
      </c>
      <c r="E46" s="12" t="s">
        <v>92</v>
      </c>
      <c r="F46" s="12" t="s">
        <v>101</v>
      </c>
      <c r="G46" s="18">
        <v>6</v>
      </c>
      <c r="H46" s="14">
        <v>18</v>
      </c>
      <c r="I46" s="29">
        <v>6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="1" customFormat="1" customHeight="1" spans="1:31">
      <c r="A47" s="8">
        <v>45</v>
      </c>
      <c r="B47" s="16" t="s">
        <v>114</v>
      </c>
      <c r="C47" s="12" t="str">
        <f>_xlfn.DISPIMG("ID_3C200C8F93294965A4F4EBD024FF0518",1)</f>
        <v>=DISPIMG("ID_3C200C8F93294965A4F4EBD024FF0518",1)</v>
      </c>
      <c r="D47" s="19" t="s">
        <v>115</v>
      </c>
      <c r="E47" s="12" t="s">
        <v>92</v>
      </c>
      <c r="F47" s="12" t="s">
        <v>101</v>
      </c>
      <c r="G47" s="18">
        <v>6</v>
      </c>
      <c r="H47" s="14">
        <v>18</v>
      </c>
      <c r="I47" s="29">
        <v>6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="1" customFormat="1" customHeight="1" spans="1:31">
      <c r="A48" s="15">
        <v>46</v>
      </c>
      <c r="B48" s="16" t="s">
        <v>116</v>
      </c>
      <c r="C48" s="12" t="str">
        <f>_xlfn.DISPIMG("ID_3FCB6CFE668F4D4FBADE6ADAB7D6034C",1)</f>
        <v>=DISPIMG("ID_3FCB6CFE668F4D4FBADE6ADAB7D6034C",1)</v>
      </c>
      <c r="D48" s="17" t="s">
        <v>117</v>
      </c>
      <c r="E48" s="12" t="s">
        <v>92</v>
      </c>
      <c r="F48" s="12" t="s">
        <v>101</v>
      </c>
      <c r="G48" s="18">
        <v>7</v>
      </c>
      <c r="H48" s="14">
        <v>19</v>
      </c>
      <c r="I48" s="29">
        <v>7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="1" customFormat="1" customHeight="1" spans="1:31">
      <c r="A49" s="8">
        <v>47</v>
      </c>
      <c r="B49" s="16" t="s">
        <v>118</v>
      </c>
      <c r="C49" s="12" t="str">
        <f>_xlfn.DISPIMG("ID_3EBBE8862E4A4FAAA29EFF05F46E3E51",1)</f>
        <v>=DISPIMG("ID_3EBBE8862E4A4FAAA29EFF05F46E3E51",1)</v>
      </c>
      <c r="D49" s="19" t="s">
        <v>119</v>
      </c>
      <c r="E49" s="12" t="s">
        <v>92</v>
      </c>
      <c r="F49" s="12" t="s">
        <v>101</v>
      </c>
      <c r="G49" s="18">
        <v>7</v>
      </c>
      <c r="H49" s="14">
        <v>19</v>
      </c>
      <c r="I49" s="29">
        <v>7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="1" customFormat="1" customHeight="1" spans="1:31">
      <c r="A50" s="15">
        <v>48</v>
      </c>
      <c r="B50" s="16" t="s">
        <v>120</v>
      </c>
      <c r="C50" s="12" t="str">
        <f>_xlfn.DISPIMG("ID_0464FF63221046D288C7F69FEF0CC173",1)</f>
        <v>=DISPIMG("ID_0464FF63221046D288C7F69FEF0CC173",1)</v>
      </c>
      <c r="D50" s="19" t="s">
        <v>121</v>
      </c>
      <c r="E50" s="12" t="s">
        <v>92</v>
      </c>
      <c r="F50" s="12" t="s">
        <v>101</v>
      </c>
      <c r="G50" s="18">
        <v>7</v>
      </c>
      <c r="H50" s="14">
        <v>19</v>
      </c>
      <c r="I50" s="29">
        <v>7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="1" customFormat="1" customHeight="1" spans="1:31">
      <c r="A51" s="8">
        <v>49</v>
      </c>
      <c r="B51" s="16" t="s">
        <v>122</v>
      </c>
      <c r="C51" s="12" t="str">
        <f>_xlfn.DISPIMG("ID_56FC19C5A04C40BDABC8DFDE40637ED8",1)</f>
        <v>=DISPIMG("ID_56FC19C5A04C40BDABC8DFDE40637ED8",1)</v>
      </c>
      <c r="D51" s="19" t="s">
        <v>123</v>
      </c>
      <c r="E51" s="12" t="s">
        <v>92</v>
      </c>
      <c r="F51" s="12" t="s">
        <v>101</v>
      </c>
      <c r="G51" s="18">
        <v>7</v>
      </c>
      <c r="H51" s="14">
        <v>19</v>
      </c>
      <c r="I51" s="29">
        <v>7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="1" customFormat="1" customHeight="1" spans="1:31">
      <c r="A52" s="15">
        <v>50</v>
      </c>
      <c r="B52" s="16" t="s">
        <v>124</v>
      </c>
      <c r="C52" s="12" t="str">
        <f>_xlfn.DISPIMG("ID_B14F8E2F5A1F40ED9D101092F9436A89",1)</f>
        <v>=DISPIMG("ID_B14F8E2F5A1F40ED9D101092F9436A89",1)</v>
      </c>
      <c r="D52" s="19" t="s">
        <v>125</v>
      </c>
      <c r="E52" s="12" t="s">
        <v>92</v>
      </c>
      <c r="F52" s="12" t="s">
        <v>101</v>
      </c>
      <c r="G52" s="18">
        <v>6</v>
      </c>
      <c r="H52" s="14">
        <v>18</v>
      </c>
      <c r="I52" s="29">
        <v>6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="1" customFormat="1" customHeight="1" spans="1:31">
      <c r="A53" s="8">
        <v>51</v>
      </c>
      <c r="B53" s="16" t="s">
        <v>126</v>
      </c>
      <c r="C53" s="12" t="str">
        <f>_xlfn.DISPIMG("ID_B5213E16719E47AC840FD5C1B84F7258",1)</f>
        <v>=DISPIMG("ID_B5213E16719E47AC840FD5C1B84F7258",1)</v>
      </c>
      <c r="D53" s="19" t="s">
        <v>127</v>
      </c>
      <c r="E53" s="12" t="s">
        <v>92</v>
      </c>
      <c r="F53" s="12" t="s">
        <v>101</v>
      </c>
      <c r="G53" s="18">
        <v>6</v>
      </c>
      <c r="H53" s="14">
        <v>18</v>
      </c>
      <c r="I53" s="29">
        <v>6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="1" customFormat="1" customHeight="1" spans="1:31">
      <c r="A54" s="15">
        <v>52</v>
      </c>
      <c r="B54" s="16" t="s">
        <v>128</v>
      </c>
      <c r="C54" s="12" t="str">
        <f>_xlfn.DISPIMG("ID_CDB9F825FD194984938C4552D76BCD76",1)</f>
        <v>=DISPIMG("ID_CDB9F825FD194984938C4552D76BCD76",1)</v>
      </c>
      <c r="D54" s="17" t="s">
        <v>129</v>
      </c>
      <c r="E54" s="12" t="s">
        <v>92</v>
      </c>
      <c r="F54" s="12" t="s">
        <v>101</v>
      </c>
      <c r="G54" s="18">
        <v>6</v>
      </c>
      <c r="H54" s="14">
        <v>18</v>
      </c>
      <c r="I54" s="29">
        <v>6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="1" customFormat="1" customHeight="1" spans="1:31">
      <c r="A55" s="8">
        <v>53</v>
      </c>
      <c r="B55" s="25" t="s">
        <v>130</v>
      </c>
      <c r="C55" s="12" t="str">
        <f>_xlfn.DISPIMG("ID_DB5D1EE863034AE5B606A926CD26525B",1)</f>
        <v>=DISPIMG("ID_DB5D1EE863034AE5B606A926CD26525B",1)</v>
      </c>
      <c r="D55" s="19" t="s">
        <v>131</v>
      </c>
      <c r="E55" s="12" t="s">
        <v>92</v>
      </c>
      <c r="F55" s="12" t="s">
        <v>101</v>
      </c>
      <c r="G55" s="18">
        <v>6</v>
      </c>
      <c r="H55" s="14">
        <v>18</v>
      </c>
      <c r="I55" s="29">
        <v>6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="1" customFormat="1" customHeight="1" spans="1:31">
      <c r="A56" s="15">
        <v>54</v>
      </c>
      <c r="B56" s="16" t="s">
        <v>132</v>
      </c>
      <c r="C56" s="12" t="str">
        <f>_xlfn.DISPIMG("ID_0D8BC814E38946E1B575B835E2C06C89",1)</f>
        <v>=DISPIMG("ID_0D8BC814E38946E1B575B835E2C06C89",1)</v>
      </c>
      <c r="D56" s="17" t="s">
        <v>133</v>
      </c>
      <c r="E56" s="12" t="s">
        <v>92</v>
      </c>
      <c r="F56" s="12" t="s">
        <v>101</v>
      </c>
      <c r="G56" s="18">
        <v>6</v>
      </c>
      <c r="H56" s="14">
        <v>18</v>
      </c>
      <c r="I56" s="29">
        <v>6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="1" customFormat="1" customHeight="1" spans="1:31">
      <c r="A57" s="8">
        <v>55</v>
      </c>
      <c r="B57" s="16" t="s">
        <v>134</v>
      </c>
      <c r="C57" s="12" t="str">
        <f>_xlfn.DISPIMG("ID_9654309FC9234476A08472511AB20494",1)</f>
        <v>=DISPIMG("ID_9654309FC9234476A08472511AB20494",1)</v>
      </c>
      <c r="D57" s="17" t="s">
        <v>135</v>
      </c>
      <c r="E57" s="12" t="s">
        <v>136</v>
      </c>
      <c r="F57" s="12" t="s">
        <v>13</v>
      </c>
      <c r="G57" s="18">
        <v>15</v>
      </c>
      <c r="H57" s="14">
        <v>35</v>
      </c>
      <c r="I57" s="29">
        <v>15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="1" customFormat="1" customHeight="1" spans="1:31">
      <c r="A58" s="15">
        <v>56</v>
      </c>
      <c r="B58" s="16" t="s">
        <v>137</v>
      </c>
      <c r="C58" s="12" t="str">
        <f>_xlfn.DISPIMG("ID_25B4112929504FA39855C836EE11FDB3",1)</f>
        <v>=DISPIMG("ID_25B4112929504FA39855C836EE11FDB3",1)</v>
      </c>
      <c r="D58" s="17" t="s">
        <v>138</v>
      </c>
      <c r="E58" s="12" t="s">
        <v>136</v>
      </c>
      <c r="F58" s="12" t="s">
        <v>13</v>
      </c>
      <c r="G58" s="18">
        <v>15</v>
      </c>
      <c r="H58" s="14">
        <v>35</v>
      </c>
      <c r="I58" s="29">
        <v>15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="1" customFormat="1" customHeight="1" spans="1:31">
      <c r="A59" s="8">
        <v>57</v>
      </c>
      <c r="B59" s="16" t="s">
        <v>139</v>
      </c>
      <c r="C59" s="12" t="str">
        <f>_xlfn.DISPIMG("ID_B1AB0B2289C6436097241F47A2D09390",1)</f>
        <v>=DISPIMG("ID_B1AB0B2289C6436097241F47A2D09390",1)</v>
      </c>
      <c r="D59" s="17" t="s">
        <v>140</v>
      </c>
      <c r="E59" s="12" t="s">
        <v>136</v>
      </c>
      <c r="F59" s="12" t="s">
        <v>13</v>
      </c>
      <c r="G59" s="18">
        <v>15</v>
      </c>
      <c r="H59" s="14">
        <v>35</v>
      </c>
      <c r="I59" s="29">
        <v>15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="1" customFormat="1" customHeight="1" spans="1:31">
      <c r="A60" s="15">
        <v>58</v>
      </c>
      <c r="B60" s="16" t="s">
        <v>141</v>
      </c>
      <c r="C60" s="12" t="str">
        <f>_xlfn.DISPIMG("ID_3EA6896E2D734E7A97C85061945D4638",1)</f>
        <v>=DISPIMG("ID_3EA6896E2D734E7A97C85061945D4638",1)</v>
      </c>
      <c r="D60" s="17" t="s">
        <v>142</v>
      </c>
      <c r="E60" s="12" t="s">
        <v>143</v>
      </c>
      <c r="F60" s="12" t="s">
        <v>144</v>
      </c>
      <c r="G60" s="18">
        <v>33.6</v>
      </c>
      <c r="H60" s="14">
        <v>72</v>
      </c>
      <c r="I60" s="29">
        <v>33.6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="1" customFormat="1" customHeight="1" spans="1:31">
      <c r="A61" s="8">
        <v>59</v>
      </c>
      <c r="B61" s="16" t="s">
        <v>145</v>
      </c>
      <c r="C61" s="12" t="str">
        <f>_xlfn.DISPIMG("ID_F0F4B1E4017E4377B806582BBF21E06E",1)</f>
        <v>=DISPIMG("ID_F0F4B1E4017E4377B806582BBF21E06E",1)</v>
      </c>
      <c r="D61" s="17" t="s">
        <v>146</v>
      </c>
      <c r="E61" s="12" t="s">
        <v>143</v>
      </c>
      <c r="F61" s="12" t="s">
        <v>144</v>
      </c>
      <c r="G61" s="18">
        <v>33.6</v>
      </c>
      <c r="H61" s="14">
        <v>72</v>
      </c>
      <c r="I61" s="29">
        <v>33.6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="1" customFormat="1" customHeight="1" spans="1:31">
      <c r="A62" s="15">
        <v>60</v>
      </c>
      <c r="B62" s="16" t="s">
        <v>147</v>
      </c>
      <c r="C62" s="12" t="str">
        <f>_xlfn.DISPIMG("ID_CD38C0CCB0934A76A353E70C26AE9B24",1)</f>
        <v>=DISPIMG("ID_CD38C0CCB0934A76A353E70C26AE9B24",1)</v>
      </c>
      <c r="D62" s="17" t="s">
        <v>148</v>
      </c>
      <c r="E62" s="12" t="s">
        <v>143</v>
      </c>
      <c r="F62" s="12" t="s">
        <v>144</v>
      </c>
      <c r="G62" s="18">
        <v>33.6</v>
      </c>
      <c r="H62" s="14">
        <v>72</v>
      </c>
      <c r="I62" s="29">
        <v>33.6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="1" customFormat="1" customHeight="1" spans="1:31">
      <c r="A63" s="8">
        <v>61</v>
      </c>
      <c r="B63" s="16" t="s">
        <v>149</v>
      </c>
      <c r="C63" s="12" t="str">
        <f>_xlfn.DISPIMG("ID_869D5E0E756A4708B2D5C5D39ACE0731",1)</f>
        <v>=DISPIMG("ID_869D5E0E756A4708B2D5C5D39ACE0731",1)</v>
      </c>
      <c r="D63" s="19" t="s">
        <v>150</v>
      </c>
      <c r="E63" s="20" t="s">
        <v>151</v>
      </c>
      <c r="F63" s="12" t="s">
        <v>83</v>
      </c>
      <c r="G63" s="18">
        <v>4.5</v>
      </c>
      <c r="H63" s="14">
        <v>14.9</v>
      </c>
      <c r="I63" s="29">
        <v>4.5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="1" customFormat="1" customHeight="1" spans="1:31">
      <c r="A64" s="15">
        <v>62</v>
      </c>
      <c r="B64" s="16" t="s">
        <v>152</v>
      </c>
      <c r="C64" s="12" t="str">
        <f>_xlfn.DISPIMG("ID_59B8FBC9CE6E43A688F6FC120CFCC76A",1)</f>
        <v>=DISPIMG("ID_59B8FBC9CE6E43A688F6FC120CFCC76A",1)</v>
      </c>
      <c r="D64" s="19" t="s">
        <v>153</v>
      </c>
      <c r="E64" s="20" t="s">
        <v>151</v>
      </c>
      <c r="F64" s="12" t="s">
        <v>83</v>
      </c>
      <c r="G64" s="18">
        <v>4.5</v>
      </c>
      <c r="H64" s="14">
        <v>14.9</v>
      </c>
      <c r="I64" s="29">
        <v>4.5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="1" customFormat="1" customHeight="1" spans="1:31">
      <c r="A65" s="8">
        <v>63</v>
      </c>
      <c r="B65" s="16" t="s">
        <v>154</v>
      </c>
      <c r="C65" s="12" t="str">
        <f>_xlfn.DISPIMG("ID_D512C416C0F0464A8E3441A6FC32F195",1)</f>
        <v>=DISPIMG("ID_D512C416C0F0464A8E3441A6FC32F195",1)</v>
      </c>
      <c r="D65" s="19" t="s">
        <v>155</v>
      </c>
      <c r="E65" s="20" t="s">
        <v>151</v>
      </c>
      <c r="F65" s="12" t="s">
        <v>83</v>
      </c>
      <c r="G65" s="18">
        <v>4.5</v>
      </c>
      <c r="H65" s="14">
        <v>14.9</v>
      </c>
      <c r="I65" s="29">
        <v>4.5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="1" customFormat="1" customHeight="1" spans="1:31">
      <c r="A66" s="15">
        <v>64</v>
      </c>
      <c r="B66" s="16" t="s">
        <v>156</v>
      </c>
      <c r="C66" s="12" t="str">
        <f>_xlfn.DISPIMG("ID_0908F32F757A4BAF9249596872B7E107",1)</f>
        <v>=DISPIMG("ID_0908F32F757A4BAF9249596872B7E107",1)</v>
      </c>
      <c r="D66" s="17" t="s">
        <v>157</v>
      </c>
      <c r="E66" s="12" t="s">
        <v>158</v>
      </c>
      <c r="F66" s="12" t="s">
        <v>159</v>
      </c>
      <c r="G66" s="18" t="s">
        <v>160</v>
      </c>
      <c r="H66" s="14">
        <v>19</v>
      </c>
      <c r="I66" s="29">
        <v>9.9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="1" customFormat="1" customHeight="1" spans="1:31">
      <c r="A67" s="8">
        <v>65</v>
      </c>
      <c r="B67" s="16" t="s">
        <v>161</v>
      </c>
      <c r="C67" s="12" t="str">
        <f>_xlfn.DISPIMG("ID_1147ACAE71A04500A685C91E05F005C3",1)</f>
        <v>=DISPIMG("ID_1147ACAE71A04500A685C91E05F005C3",1)</v>
      </c>
      <c r="D67" s="17" t="s">
        <v>162</v>
      </c>
      <c r="E67" s="12" t="s">
        <v>158</v>
      </c>
      <c r="F67" s="12" t="s">
        <v>159</v>
      </c>
      <c r="G67" s="18" t="s">
        <v>160</v>
      </c>
      <c r="H67" s="14">
        <v>19</v>
      </c>
      <c r="I67" s="29">
        <v>9.9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="1" customFormat="1" customHeight="1" spans="1:31">
      <c r="A68" s="15">
        <v>66</v>
      </c>
      <c r="B68" s="16" t="s">
        <v>163</v>
      </c>
      <c r="C68" s="12" t="str">
        <f>_xlfn.DISPIMG("ID_B7B5183DF0A84E1EAB98CF864DB67B91",1)</f>
        <v>=DISPIMG("ID_B7B5183DF0A84E1EAB98CF864DB67B91",1)</v>
      </c>
      <c r="D68" s="17" t="s">
        <v>164</v>
      </c>
      <c r="E68" s="12" t="s">
        <v>158</v>
      </c>
      <c r="F68" s="12" t="s">
        <v>165</v>
      </c>
      <c r="G68" s="18" t="s">
        <v>160</v>
      </c>
      <c r="H68" s="14">
        <v>19</v>
      </c>
      <c r="I68" s="29">
        <v>9.9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="1" customFormat="1" customHeight="1" spans="2:31">
      <c r="B69" s="30"/>
      <c r="E69" s="2"/>
      <c r="F69" s="2"/>
      <c r="G69" s="2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Dentalight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2025-06-06T15:47:34Z</dcterms:created>
  <dcterms:modified xsi:type="dcterms:W3CDTF">2025-06-06T15:48:06Z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B6D8F48D6DBF44F896E45073AB95EDF5_11</vt:lpwstr>
  </property>
  <property fmtid="{D5CDD505-2E9C-101B-9397-08002B2CF9AE}" pid="3" name="KSOProductBuildVer">
    <vt:lpwstr>2052-12.1.0.21171</vt:lpwstr>
  </property>
</Properties>
</file>